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imovaS\Documents\energetici\Klimatizace\podklady final\"/>
    </mc:Choice>
  </mc:AlternateContent>
  <xr:revisionPtr revIDLastSave="0" documentId="13_ncr:1_{E3042374-FED1-4AF8-B29B-2D42583AC958}" xr6:coauthVersionLast="45" xr6:coauthVersionMax="45" xr10:uidLastSave="{00000000-0000-0000-0000-000000000000}"/>
  <workbookProtection workbookAlgorithmName="SHA-512" workbookHashValue="2RVKVD8x87fFlGpSddGsrJJSQGZhqDeGFGZq/ns5tRPNcIeWgHezddTCkzMHnJX9kH5NYbeQ1+4VevJSPJwqig==" workbookSaltValue="DH5qzGzd77K1E249Oew2Rw==" workbookSpinCount="100000" lockStructure="1"/>
  <bookViews>
    <workbookView xWindow="-120" yWindow="-120" windowWidth="29040" windowHeight="15840" xr2:uid="{56B1509C-C501-4F3A-BF5C-8BABC4D69601}"/>
  </bookViews>
  <sheets>
    <sheet name="Rekapitulace" sheetId="1" r:id="rId1"/>
    <sheet name="1 - servisní prohlídky" sheetId="2" r:id="rId2"/>
    <sheet name="2 - práce a dodávky" sheetId="3" r:id="rId3"/>
    <sheet name="3 - VON" sheetId="4" r:id="rId4"/>
  </sheets>
  <definedNames>
    <definedName name="_xlnm.Print_Area" localSheetId="1">'1 - servisní prohlídky'!$A$1:$J$123</definedName>
    <definedName name="_xlnm.Print_Area" localSheetId="2">'2 - práce a dodávky'!$B$1:$J$155</definedName>
    <definedName name="_xlnm.Print_Area" localSheetId="3">'3 - VON'!$A$1:$J$123</definedName>
    <definedName name="_xlnm.Print_Area" localSheetId="0">Rekapitulace!$A$1:$AN$100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" l="1"/>
  <c r="D14" i="2"/>
  <c r="E112" i="2" s="1"/>
  <c r="E13" i="2"/>
  <c r="D7" i="2"/>
  <c r="D7" i="3"/>
  <c r="D7" i="4"/>
  <c r="D17" i="3"/>
  <c r="E14" i="3"/>
  <c r="E88" i="3" s="1"/>
  <c r="E112" i="3" s="1"/>
  <c r="E13" i="3"/>
  <c r="D26" i="4"/>
  <c r="D23" i="4"/>
  <c r="E13" i="4"/>
  <c r="E14" i="4"/>
  <c r="E88" i="4" s="1"/>
  <c r="E112" i="4" s="1"/>
  <c r="D17" i="4"/>
  <c r="AK86" i="1"/>
  <c r="AK87" i="1"/>
  <c r="E88" i="2" l="1"/>
  <c r="I20" i="4"/>
  <c r="I19" i="4"/>
  <c r="D20" i="4"/>
  <c r="I20" i="3"/>
  <c r="I19" i="3"/>
  <c r="D20" i="3"/>
  <c r="I20" i="2"/>
  <c r="I19" i="2"/>
  <c r="D20" i="2"/>
  <c r="I14" i="4"/>
  <c r="I14" i="3"/>
  <c r="I14" i="2"/>
  <c r="I120" i="4" l="1"/>
  <c r="D110" i="4"/>
  <c r="D86" i="4"/>
  <c r="I36" i="4"/>
  <c r="E36" i="4"/>
  <c r="E35" i="4"/>
  <c r="I91" i="4"/>
  <c r="I114" i="4"/>
  <c r="E115" i="4"/>
  <c r="E90" i="4"/>
  <c r="I88" i="4"/>
  <c r="D82" i="4"/>
  <c r="I152" i="3"/>
  <c r="I150" i="3"/>
  <c r="I148" i="3"/>
  <c r="I146" i="3"/>
  <c r="I144" i="3"/>
  <c r="I142" i="3"/>
  <c r="I139" i="3"/>
  <c r="I137" i="3"/>
  <c r="I135" i="3"/>
  <c r="I133" i="3"/>
  <c r="I131" i="3"/>
  <c r="I129" i="3"/>
  <c r="I127" i="3"/>
  <c r="I125" i="3"/>
  <c r="I123" i="3"/>
  <c r="I121" i="3"/>
  <c r="I119" i="3"/>
  <c r="I112" i="3"/>
  <c r="D110" i="3"/>
  <c r="D86" i="3"/>
  <c r="I36" i="3"/>
  <c r="E36" i="3"/>
  <c r="I91" i="3"/>
  <c r="I114" i="3"/>
  <c r="E115" i="3"/>
  <c r="E90" i="3"/>
  <c r="I88" i="3"/>
  <c r="D82" i="3"/>
  <c r="I120" i="2"/>
  <c r="D110" i="2"/>
  <c r="D86" i="2"/>
  <c r="I36" i="2"/>
  <c r="E36" i="2"/>
  <c r="I91" i="2"/>
  <c r="I114" i="2"/>
  <c r="E115" i="2"/>
  <c r="E90" i="2"/>
  <c r="I88" i="2"/>
  <c r="D82" i="2"/>
  <c r="AY92" i="1"/>
  <c r="AU92" i="1" s="1"/>
  <c r="AQ92" i="1"/>
  <c r="AQ91" i="1" s="1"/>
  <c r="J87" i="1"/>
  <c r="J86" i="1"/>
  <c r="AK84" i="1"/>
  <c r="J84" i="1"/>
  <c r="J82" i="1"/>
  <c r="J81" i="1"/>
  <c r="I119" i="4" l="1"/>
  <c r="I118" i="4" s="1"/>
  <c r="I95" i="4" s="1"/>
  <c r="I35" i="4"/>
  <c r="E35" i="2"/>
  <c r="I35" i="2"/>
  <c r="I119" i="2"/>
  <c r="I96" i="2" s="1"/>
  <c r="I118" i="2"/>
  <c r="I95" i="2" s="1"/>
  <c r="I96" i="4"/>
  <c r="I141" i="3"/>
  <c r="I96" i="3" s="1"/>
  <c r="I115" i="2"/>
  <c r="E91" i="4"/>
  <c r="I112" i="4"/>
  <c r="AY91" i="1"/>
  <c r="I115" i="3"/>
  <c r="I115" i="4"/>
  <c r="BB92" i="1"/>
  <c r="BB91" i="1" s="1"/>
  <c r="I90" i="2"/>
  <c r="I112" i="2"/>
  <c r="I90" i="3"/>
  <c r="I90" i="4"/>
  <c r="AS92" i="1"/>
  <c r="AS91" i="1" s="1"/>
  <c r="BA92" i="1"/>
  <c r="AZ92" i="1"/>
  <c r="D106" i="4"/>
  <c r="E114" i="4"/>
  <c r="I32" i="4"/>
  <c r="E91" i="3"/>
  <c r="D106" i="3"/>
  <c r="E114" i="3"/>
  <c r="E91" i="2"/>
  <c r="D106" i="2"/>
  <c r="E114" i="2"/>
  <c r="I118" i="3" l="1"/>
  <c r="I35" i="3" s="1"/>
  <c r="I32" i="2"/>
  <c r="I38" i="2" s="1"/>
  <c r="I38" i="4"/>
  <c r="AE95" i="1"/>
  <c r="AW92" i="1"/>
  <c r="BA91" i="1"/>
  <c r="AV92" i="1"/>
  <c r="AZ91" i="1"/>
  <c r="AW91" i="1"/>
  <c r="AU91" i="1"/>
  <c r="AI30" i="1" s="1"/>
  <c r="U30" i="1"/>
  <c r="I32" i="3" l="1"/>
  <c r="I95" i="3"/>
  <c r="E35" i="3" s="1"/>
  <c r="AE93" i="1"/>
  <c r="AX93" i="1" s="1"/>
  <c r="AT93" i="1" s="1"/>
  <c r="AR93" i="1" s="1"/>
  <c r="AX95" i="1"/>
  <c r="AT95" i="1" s="1"/>
  <c r="AR95" i="1" s="1"/>
  <c r="AL95" i="1" s="1"/>
  <c r="I38" i="3"/>
  <c r="AE94" i="1"/>
  <c r="AV91" i="1"/>
  <c r="AL93" i="1" l="1"/>
  <c r="AE92" i="1"/>
  <c r="AX91" i="1" s="1"/>
  <c r="AT91" i="1" s="1"/>
  <c r="AR91" i="1" s="1"/>
  <c r="AX92" i="1"/>
  <c r="AT92" i="1" s="1"/>
  <c r="AR92" i="1" s="1"/>
  <c r="AL92" i="1" s="1"/>
  <c r="AX94" i="1"/>
  <c r="AT94" i="1" s="1"/>
  <c r="AR94" i="1" s="1"/>
  <c r="AL94" i="1" s="1"/>
  <c r="AE91" i="1" l="1"/>
  <c r="AI26" i="1" s="1"/>
  <c r="AI29" i="1"/>
  <c r="AL91" i="1" l="1"/>
  <c r="U29" i="1"/>
  <c r="AI32" i="1"/>
</calcChain>
</file>

<file path=xl/sharedStrings.xml><?xml version="1.0" encoding="utf-8"?>
<sst xmlns="http://schemas.openxmlformats.org/spreadsheetml/2006/main" count="537" uniqueCount="170">
  <si>
    <t/>
  </si>
  <si>
    <t>2.0</t>
  </si>
  <si>
    <t>ZAMOK</t>
  </si>
  <si>
    <t>REKAPITULACE STAVBY</t>
  </si>
  <si>
    <t>v ---  níže se nacházejí doplnkové a pomocné údaje k sestavám  --- v</t>
  </si>
  <si>
    <t>Návod na vyplnění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</si>
  <si>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</si>
  <si>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</si>
  <si>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</si>
  <si>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</si>
  <si>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</si>
  <si>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</si>
  <si>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</si>
  <si>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</si>
  <si>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</si>
  <si>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</si>
  <si>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</si>
  <si>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</si>
  <si>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</si>
  <si>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</si>
  <si>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</si>
  <si>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</si>
  <si>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</si>
  <si>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</si>
  <si>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</si>
  <si>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</si>
  <si>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</si>
  <si>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</si>
  <si>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</si>
  <si>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</si>
  <si>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</si>
  <si>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</si>
  <si>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</si>
  <si>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</si>
  <si>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</si>
  <si>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</si>
  <si>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</si>
  <si>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</si>
  <si>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</si>
  <si>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</si>
  <si>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</si>
  <si>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</si>
  <si>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</si>
  <si>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</si>
  <si>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</si>
  <si>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</si>
  <si>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</si>
  <si>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</si>
  <si>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</si>
  <si>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</si>
  <si>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</si>
  <si>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</si>
  <si>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</si>
  <si>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</si>
  <si>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</si>
  <si>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</si>
  <si>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</si>
  <si>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</si>
  <si>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STA</t>
  </si>
  <si>
    <t>Soupis</t>
  </si>
  <si>
    <t>VON</t>
  </si>
  <si>
    <t>práce a dodávky</t>
  </si>
  <si>
    <t>03</t>
  </si>
  <si>
    <t>Klimatizace</t>
  </si>
  <si>
    <t>03.1</t>
  </si>
  <si>
    <t>servisní prohlídka</t>
  </si>
  <si>
    <t>03.2</t>
  </si>
  <si>
    <t>03.3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</si>
  <si>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</si>
  <si>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</si>
  <si>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</si>
  <si>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</si>
  <si>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</si>
  <si>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</si>
  <si>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Náklady ze soupisu prací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</si>
  <si>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</si>
  <si>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</si>
  <si>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</si>
  <si>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</si>
  <si>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</si>
  <si>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</si>
  <si>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</si>
  <si>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</si>
  <si>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D</t>
  </si>
  <si>
    <t>OST</t>
  </si>
  <si>
    <t>Ostatní</t>
  </si>
  <si>
    <t>1</t>
  </si>
  <si>
    <t>K</t>
  </si>
  <si>
    <t>kus</t>
  </si>
  <si>
    <t>PP</t>
  </si>
  <si>
    <t>2</t>
  </si>
  <si>
    <t>3</t>
  </si>
  <si>
    <t>4</t>
  </si>
  <si>
    <t>5</t>
  </si>
  <si>
    <t>03 - Klimatizace</t>
  </si>
  <si>
    <t>7590183010</t>
  </si>
  <si>
    <t>Servisní prohlídka klimatizační jednotky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</si>
  <si>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</si>
  <si>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1 - servisní prohlídka</t>
  </si>
  <si>
    <t>M</t>
  </si>
  <si>
    <t>7590180030</t>
  </si>
  <si>
    <t>Klimatizace Podstropní klimatizační jednotka (venkovní i vnitřní jednotka) nad 7 kW</t>
  </si>
  <si>
    <t>7590180010</t>
  </si>
  <si>
    <t>Klimatizace Podstropní klimatizační jednotka (venkovní i vnitřní jednotka) 3,5 kW, topení 4 kW</t>
  </si>
  <si>
    <t>7590180020</t>
  </si>
  <si>
    <t>Klimatizace Podstropní klimatizační jednotka (venkovní i vnitřní jednotka)  nad 5kW do 6,9 kW chlazení.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</si>
  <si>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</si>
  <si>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</si>
  <si>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m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</si>
  <si>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</si>
  <si>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</si>
  <si>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6</t>
  </si>
  <si>
    <t>7590180210</t>
  </si>
  <si>
    <t>Klimatizace Doplněk pro zimní provoz klimatizací (chlazení)  - proporciální regulátor nebo presostat, vyhřívání kompresoru</t>
  </si>
  <si>
    <t>7</t>
  </si>
  <si>
    <t>7590180110</t>
  </si>
  <si>
    <t>Klimatizace plyn R410A</t>
  </si>
  <si>
    <t>kg</t>
  </si>
  <si>
    <t>8</t>
  </si>
  <si>
    <t>7590180120</t>
  </si>
  <si>
    <t>Klimatizace čistící roztok</t>
  </si>
  <si>
    <t>litr</t>
  </si>
  <si>
    <t>9</t>
  </si>
  <si>
    <t>7590180070</t>
  </si>
  <si>
    <t>Klimatizace Konzole venkovní pro zavěšení klimatizační jednotky</t>
  </si>
  <si>
    <t>10</t>
  </si>
  <si>
    <t>7590180040</t>
  </si>
  <si>
    <t>Klimatizace Klimatizace - Ovladač</t>
  </si>
  <si>
    <t>11</t>
  </si>
  <si>
    <t>7590180300</t>
  </si>
  <si>
    <t>Klimatizace Kniha kontroly úniku chladiva klimatizace</t>
  </si>
  <si>
    <t>12</t>
  </si>
  <si>
    <t>7590183020</t>
  </si>
  <si>
    <t>Kontrola úniku chladiva klimatizační jednotky dle nařízení EU č. 517/2014</t>
  </si>
  <si>
    <t>13</t>
  </si>
  <si>
    <t>7590185010</t>
  </si>
  <si>
    <t>Montáž klimatizační jednotky bez rozvodů do 5 kW</t>
  </si>
  <si>
    <t>Montáž klimatizační jednotky bez rozvodů do 5 kW - venkovních a vnitřních částí</t>
  </si>
  <si>
    <t>14</t>
  </si>
  <si>
    <t>7590185015</t>
  </si>
  <si>
    <t>Montáž klimatizační jednotky bez rozvodů nad 5 kW</t>
  </si>
  <si>
    <t>Montáž klimatizační jednotky bez rozvodů nad 5 kW - venkovních a vnitřních částí</t>
  </si>
  <si>
    <t>15</t>
  </si>
  <si>
    <t>7590185020</t>
  </si>
  <si>
    <t>Montáž klimatizační jednotky včetně rozvodů do 5 kW</t>
  </si>
  <si>
    <t>Montáž klimatizační jednotky včetně rozvodů do 5 kW - venkovních a vnitřních částí</t>
  </si>
  <si>
    <t>16</t>
  </si>
  <si>
    <t>7590185025</t>
  </si>
  <si>
    <t>Montáž klimatizační jednotky včetně rozvodů nad 5 kW</t>
  </si>
  <si>
    <t>Montáž klimatizační jednotky včetně rozvodů nad 5 kW - venkovních a vnitřních částí</t>
  </si>
  <si>
    <t>17</t>
  </si>
  <si>
    <t>7590187010</t>
  </si>
  <si>
    <t>Demontáž klimatizační jednotky včetně ekologické likvidace původní jednotky</t>
  </si>
  <si>
    <t>Demontáž klimatizační jednotky včetně ekologické likvidace původní jednotky - demontáž vnitřní a venkovní části, bez demontáže rozvodů</t>
  </si>
  <si>
    <t>2 - práce a dodávky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</si>
  <si>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</si>
  <si>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</si>
  <si>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</si>
  <si>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</si>
  <si>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</si>
  <si>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</si>
  <si>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Hodinové zúčtovací sazby ostatních profesí  revizní a kontrolní činnost technik odborný</t>
  </si>
  <si>
    <t>3 - VON</t>
  </si>
  <si>
    <t>2020-11</t>
  </si>
  <si>
    <t>CZ70994234</t>
  </si>
  <si>
    <t>Obvod Oblastního ředitelství Ústí nad Labem</t>
  </si>
  <si>
    <t>Správa železnic, státní organizace; Oblastní ředitelství Ústí nad Labem</t>
  </si>
  <si>
    <t>Sborník UOŽI 01 2020</t>
  </si>
  <si>
    <t>CS ÚRS 2020 02</t>
  </si>
  <si>
    <t>„Oprava a revize klimatizací v obvodu Oblastního Ředitelství Ústí nad Labem“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</si>
</sst>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10"/>
      <color theme="1"/>
      <name val="Verdana"/>
      <family val="2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4" fontId="6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/>
    <xf numFmtId="0" fontId="0" fillId="0" borderId="0" xfId="0" applyAlignment="1">
      <alignment vertical="center"/>
    </xf>
    <xf numFmtId="0" fontId="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4" borderId="6" xfId="0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3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0" fillId="0" borderId="2" xfId="0" applyFont="1" applyBorder="1" applyAlignment="1">
      <alignment vertical="center"/>
    </xf>
    <xf numFmtId="4" fontId="21" fillId="0" borderId="12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3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5" fillId="0" borderId="12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0" borderId="0" xfId="0" applyProtection="1">
      <protection locked="0"/>
    </xf>
    <xf numFmtId="0" fontId="0" fillId="0" borderId="18" xfId="0" applyBorder="1"/>
    <xf numFmtId="0" fontId="0" fillId="0" borderId="1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>
      <alignment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6" xfId="0" applyFont="1" applyFill="1" applyBorder="1" applyAlignment="1">
      <alignment horizontal="right" vertical="center"/>
    </xf>
    <xf numFmtId="0" fontId="11" fillId="4" borderId="6" xfId="0" applyFont="1" applyFill="1" applyBorder="1" applyAlignment="1">
      <alignment horizontal="center" vertical="center"/>
    </xf>
    <xf numFmtId="0" fontId="0" fillId="4" borderId="6" xfId="0" applyFill="1" applyBorder="1" applyAlignment="1" applyProtection="1">
      <alignment vertical="center"/>
      <protection locked="0"/>
    </xf>
    <xf numFmtId="4" fontId="11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 applyProtection="1">
      <alignment vertical="center"/>
      <protection locked="0"/>
    </xf>
    <xf numFmtId="0" fontId="5" fillId="0" borderId="4" xfId="0" applyFont="1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0" fillId="0" borderId="18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15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7" xfId="0" applyFont="1" applyBorder="1" applyAlignment="1">
      <alignment horizontal="left" vertical="center"/>
    </xf>
    <xf numFmtId="0" fontId="25" fillId="0" borderId="17" xfId="0" applyFont="1" applyBorder="1" applyAlignment="1">
      <alignment vertical="center"/>
    </xf>
    <xf numFmtId="0" fontId="25" fillId="0" borderId="17" xfId="0" applyFont="1" applyBorder="1" applyAlignment="1" applyProtection="1">
      <alignment vertical="center"/>
      <protection locked="0"/>
    </xf>
    <xf numFmtId="4" fontId="25" fillId="0" borderId="17" xfId="0" applyNumberFormat="1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>
      <alignment horizontal="center" vertical="center" wrapText="1"/>
    </xf>
    <xf numFmtId="4" fontId="17" fillId="0" borderId="0" xfId="0" applyNumberFormat="1" applyFont="1"/>
    <xf numFmtId="0" fontId="26" fillId="0" borderId="2" xfId="0" applyFont="1" applyBorder="1"/>
    <xf numFmtId="0" fontId="26" fillId="0" borderId="0" xfId="0" applyFont="1"/>
    <xf numFmtId="0" fontId="2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Protection="1">
      <protection locked="0"/>
    </xf>
    <xf numFmtId="4" fontId="25" fillId="0" borderId="0" xfId="0" applyNumberFormat="1" applyFont="1"/>
    <xf numFmtId="0" fontId="15" fillId="0" borderId="20" xfId="0" applyFont="1" applyBorder="1" applyAlignment="1">
      <alignment horizontal="center" vertical="center"/>
    </xf>
    <xf numFmtId="49" fontId="15" fillId="0" borderId="20" xfId="0" applyNumberFormat="1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center" vertical="center" wrapText="1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9" fillId="0" borderId="20" xfId="0" applyFont="1" applyBorder="1" applyAlignment="1">
      <alignment horizontal="center" vertical="center"/>
    </xf>
    <xf numFmtId="49" fontId="29" fillId="0" borderId="20" xfId="0" applyNumberFormat="1" applyFont="1" applyBorder="1" applyAlignment="1">
      <alignment horizontal="left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20" xfId="0" applyFont="1" applyBorder="1" applyAlignment="1">
      <alignment horizontal="center" vertical="center" wrapText="1"/>
    </xf>
    <xf numFmtId="4" fontId="29" fillId="2" borderId="20" xfId="0" applyNumberFormat="1" applyFont="1" applyFill="1" applyBorder="1" applyAlignment="1" applyProtection="1">
      <alignment vertical="center"/>
      <protection locked="0"/>
    </xf>
    <xf numFmtId="4" fontId="29" fillId="0" borderId="20" xfId="0" applyNumberFormat="1" applyFont="1" applyBorder="1" applyAlignment="1">
      <alignment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5" fillId="5" borderId="1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ill="1" applyAlignment="1">
      <alignment vertical="center"/>
    </xf>
    <xf numFmtId="0" fontId="5" fillId="0" borderId="0" xfId="0" applyFont="1" applyFill="1" applyAlignment="1" applyProtection="1">
      <alignment horizontal="left" vertical="center"/>
      <protection locked="0"/>
    </xf>
    <xf numFmtId="49" fontId="6" fillId="0" borderId="0" xfId="0" applyNumberFormat="1" applyFont="1" applyFill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167" fontId="15" fillId="0" borderId="20" xfId="0" applyNumberFormat="1" applyFont="1" applyFill="1" applyBorder="1" applyAlignment="1">
      <alignment vertical="center"/>
    </xf>
    <xf numFmtId="167" fontId="29" fillId="0" borderId="20" xfId="0" applyNumberFormat="1" applyFont="1" applyFill="1" applyBorder="1" applyAlignment="1">
      <alignment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" fontId="9" fillId="0" borderId="4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right" vertical="center"/>
    </xf>
    <xf numFmtId="0" fontId="15" fillId="4" borderId="7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87947-BB00-4C41-AAE0-B7096CB12ED0}">
  <sheetPr>
    <pageSetUpPr fitToPage="1"/>
  </sheetPr>
  <dimension ref="A1:BC97"/>
  <sheetViews>
    <sheetView tabSelected="1" workbookViewId="0">
      <selection activeCell="C17" sqref="C17"/>
    </sheetView>
  </sheetViews>
  <sheetFormatPr defaultRowHeight="12.75" x14ac:dyDescent="0.2"/>
  <cols>
    <col min="1" max="1" width="3.125" customWidth="1"/>
    <col min="2" max="31" width="2" customWidth="1"/>
    <col min="32" max="32" width="2.5" customWidth="1"/>
    <col min="33" max="33" width="23.75" customWidth="1"/>
    <col min="34" max="35" width="1.875" customWidth="1"/>
    <col min="36" max="36" width="6.25" customWidth="1"/>
    <col min="37" max="37" width="2.5" customWidth="1"/>
    <col min="38" max="38" width="10" customWidth="1"/>
    <col min="39" max="39" width="5.625" customWidth="1"/>
    <col min="40" max="40" width="3.125" customWidth="1"/>
    <col min="41" max="41" width="5.875" hidden="1" customWidth="1"/>
    <col min="42" max="42" width="4.125" hidden="1" customWidth="1"/>
    <col min="43" max="47" width="9" hidden="1" customWidth="1"/>
    <col min="48" max="48" width="18.25" hidden="1" customWidth="1"/>
    <col min="49" max="49" width="18" hidden="1" customWidth="1"/>
    <col min="50" max="50" width="11.125" hidden="1" customWidth="1"/>
    <col min="51" max="51" width="9.875" hidden="1" customWidth="1"/>
    <col min="52" max="52" width="15.5" hidden="1" customWidth="1"/>
    <col min="53" max="53" width="15.625" hidden="1" customWidth="1"/>
    <col min="54" max="54" width="9" hidden="1" customWidth="1"/>
    <col min="55" max="55" width="49.875" hidden="1" customWidth="1"/>
  </cols>
  <sheetData>
    <row r="1" spans="1:55" x14ac:dyDescent="0.2">
      <c r="AX1" s="1" t="s">
        <v>0</v>
      </c>
      <c r="AY1" s="1" t="s">
        <v>1</v>
      </c>
      <c r="AZ1" s="1" t="s">
        <v>2</v>
      </c>
    </row>
    <row r="2" spans="1:55" x14ac:dyDescent="0.2"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</row>
    <row r="3" spans="1:5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3"/>
    </row>
    <row r="4" spans="1:55" ht="18" x14ac:dyDescent="0.2">
      <c r="B4" s="4" t="s">
        <v>3</v>
      </c>
      <c r="AP4" s="3"/>
      <c r="AQ4" s="5" t="s">
        <v>4</v>
      </c>
      <c r="BC4" s="6" t="s">
        <v>5</v>
      </c>
    </row>
    <row r="5" spans="1:55" x14ac:dyDescent="0.2">
      <c r="B5" s="7" t="s">
        <v>6</v>
      </c>
      <c r="I5" s="150" t="s">
        <v>163</v>
      </c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P5" s="3"/>
      <c r="BC5" s="151" t="s">
        <v>7</v>
      </c>
    </row>
    <row r="6" spans="1:55" ht="15" x14ac:dyDescent="0.2">
      <c r="B6" s="8" t="s">
        <v>8</v>
      </c>
      <c r="I6" s="154" t="s">
        <v>169</v>
      </c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P6" s="3"/>
      <c r="BC6" s="152"/>
    </row>
    <row r="7" spans="1:55" x14ac:dyDescent="0.2">
      <c r="B7" s="9" t="s">
        <v>9</v>
      </c>
      <c r="I7" s="10" t="s">
        <v>0</v>
      </c>
      <c r="AI7" s="9" t="s">
        <v>10</v>
      </c>
      <c r="AL7" s="10" t="s">
        <v>0</v>
      </c>
      <c r="AP7" s="3"/>
      <c r="BC7" s="152"/>
    </row>
    <row r="8" spans="1:55" x14ac:dyDescent="0.2">
      <c r="B8" s="9" t="s">
        <v>11</v>
      </c>
      <c r="F8" s="164" t="s">
        <v>165</v>
      </c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I8" s="9" t="s">
        <v>13</v>
      </c>
      <c r="AL8" s="11">
        <v>44181</v>
      </c>
      <c r="AP8" s="3"/>
      <c r="BC8" s="152"/>
    </row>
    <row r="9" spans="1:55" x14ac:dyDescent="0.2">
      <c r="AP9" s="3"/>
      <c r="BC9" s="152"/>
    </row>
    <row r="10" spans="1:55" x14ac:dyDescent="0.2">
      <c r="B10" s="9" t="s">
        <v>14</v>
      </c>
      <c r="AI10" s="9" t="s">
        <v>15</v>
      </c>
      <c r="AL10" s="10">
        <v>70994234</v>
      </c>
      <c r="AP10" s="3"/>
      <c r="BC10" s="152"/>
    </row>
    <row r="11" spans="1:55" x14ac:dyDescent="0.2">
      <c r="C11" s="10" t="s">
        <v>166</v>
      </c>
      <c r="AI11" s="9" t="s">
        <v>16</v>
      </c>
      <c r="AL11" s="10" t="s">
        <v>164</v>
      </c>
      <c r="AP11" s="3"/>
      <c r="BC11" s="152"/>
    </row>
    <row r="12" spans="1:55" x14ac:dyDescent="0.2">
      <c r="AP12" s="3"/>
      <c r="BC12" s="152"/>
    </row>
    <row r="13" spans="1:55" x14ac:dyDescent="0.2">
      <c r="B13" s="9" t="s">
        <v>17</v>
      </c>
      <c r="AI13" s="9" t="s">
        <v>15</v>
      </c>
      <c r="AL13" s="12" t="s">
        <v>18</v>
      </c>
      <c r="AP13" s="3"/>
      <c r="BC13" s="152"/>
    </row>
    <row r="14" spans="1:55" x14ac:dyDescent="0.2">
      <c r="C14" s="155" t="s">
        <v>18</v>
      </c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9" t="s">
        <v>16</v>
      </c>
      <c r="AL14" s="12" t="s">
        <v>18</v>
      </c>
      <c r="AP14" s="3"/>
      <c r="BC14" s="152"/>
    </row>
    <row r="15" spans="1:55" x14ac:dyDescent="0.2">
      <c r="AP15" s="3"/>
      <c r="BC15" s="152"/>
    </row>
    <row r="16" spans="1:55" x14ac:dyDescent="0.2">
      <c r="B16" s="9" t="s">
        <v>19</v>
      </c>
      <c r="AI16" s="9" t="s">
        <v>15</v>
      </c>
      <c r="AL16" s="10" t="s">
        <v>0</v>
      </c>
      <c r="AP16" s="3"/>
      <c r="BC16" s="152"/>
    </row>
    <row r="17" spans="1:55" x14ac:dyDescent="0.2">
      <c r="C17" s="10"/>
      <c r="AI17" s="9" t="s">
        <v>16</v>
      </c>
      <c r="AL17" s="10" t="s">
        <v>0</v>
      </c>
      <c r="AP17" s="3"/>
      <c r="BC17" s="152"/>
    </row>
    <row r="18" spans="1:55" x14ac:dyDescent="0.2">
      <c r="AP18" s="3"/>
      <c r="BC18" s="152"/>
    </row>
    <row r="19" spans="1:55" x14ac:dyDescent="0.2">
      <c r="B19" s="9" t="s">
        <v>20</v>
      </c>
      <c r="AI19" s="9" t="s">
        <v>15</v>
      </c>
      <c r="AL19" s="10" t="s">
        <v>0</v>
      </c>
      <c r="AP19" s="3"/>
      <c r="BC19" s="152"/>
    </row>
    <row r="20" spans="1:55" x14ac:dyDescent="0.2">
      <c r="C20" s="10" t="s">
        <v>12</v>
      </c>
      <c r="AI20" s="9" t="s">
        <v>16</v>
      </c>
      <c r="AL20" s="10" t="s">
        <v>0</v>
      </c>
      <c r="AP20" s="3"/>
      <c r="BC20" s="152"/>
    </row>
    <row r="21" spans="1:55" x14ac:dyDescent="0.2">
      <c r="AP21" s="3"/>
      <c r="BC21" s="152"/>
    </row>
    <row r="22" spans="1:55" x14ac:dyDescent="0.2">
      <c r="B22" s="9" t="s">
        <v>21</v>
      </c>
      <c r="AP22" s="3"/>
      <c r="BC22" s="152"/>
    </row>
    <row r="23" spans="1:55" x14ac:dyDescent="0.2">
      <c r="C23" s="157" t="s">
        <v>0</v>
      </c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P23" s="3"/>
      <c r="BC23" s="152"/>
    </row>
    <row r="24" spans="1:55" x14ac:dyDescent="0.2">
      <c r="AP24" s="3"/>
      <c r="BC24" s="152"/>
    </row>
    <row r="25" spans="1:55" x14ac:dyDescent="0.2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P25" s="3"/>
      <c r="BC25" s="152"/>
    </row>
    <row r="26" spans="1:55" x14ac:dyDescent="0.2">
      <c r="A26" s="14"/>
      <c r="B26" s="15" t="s">
        <v>22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58">
        <f>ROUND(AE91,2)</f>
        <v>0</v>
      </c>
      <c r="AJ26" s="159"/>
      <c r="AK26" s="159"/>
      <c r="AL26" s="159"/>
      <c r="AM26" s="159"/>
      <c r="AN26" s="14"/>
      <c r="AO26" s="14"/>
      <c r="AP26" s="17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52"/>
    </row>
    <row r="27" spans="1:5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7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52"/>
    </row>
    <row r="28" spans="1:5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60" t="s">
        <v>23</v>
      </c>
      <c r="K28" s="160"/>
      <c r="L28" s="160"/>
      <c r="M28" s="160"/>
      <c r="N28" s="160"/>
      <c r="O28" s="14"/>
      <c r="P28" s="14"/>
      <c r="Q28" s="14"/>
      <c r="R28" s="14"/>
      <c r="S28" s="14"/>
      <c r="T28" s="14"/>
      <c r="U28" s="160" t="s">
        <v>24</v>
      </c>
      <c r="V28" s="160"/>
      <c r="W28" s="160"/>
      <c r="X28" s="160"/>
      <c r="Y28" s="160"/>
      <c r="Z28" s="160"/>
      <c r="AA28" s="160"/>
      <c r="AB28" s="160"/>
      <c r="AC28" s="160"/>
      <c r="AD28" s="14"/>
      <c r="AE28" s="14"/>
      <c r="AF28" s="14"/>
      <c r="AG28" s="14"/>
      <c r="AH28" s="14"/>
      <c r="AI28" s="160" t="s">
        <v>25</v>
      </c>
      <c r="AJ28" s="160"/>
      <c r="AK28" s="160"/>
      <c r="AL28" s="160"/>
      <c r="AM28" s="160"/>
      <c r="AN28" s="14"/>
      <c r="AO28" s="14"/>
      <c r="AP28" s="17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52"/>
    </row>
    <row r="29" spans="1:55" x14ac:dyDescent="0.2">
      <c r="A29" s="18"/>
      <c r="B29" s="9" t="s">
        <v>26</v>
      </c>
      <c r="C29" s="18"/>
      <c r="D29" s="9" t="s">
        <v>27</v>
      </c>
      <c r="E29" s="18"/>
      <c r="F29" s="18"/>
      <c r="G29" s="18"/>
      <c r="H29" s="18"/>
      <c r="I29" s="18"/>
      <c r="J29" s="161">
        <v>0.21</v>
      </c>
      <c r="K29" s="162"/>
      <c r="L29" s="162"/>
      <c r="M29" s="162"/>
      <c r="N29" s="162"/>
      <c r="O29" s="18"/>
      <c r="P29" s="18"/>
      <c r="Q29" s="18"/>
      <c r="R29" s="18"/>
      <c r="S29" s="18"/>
      <c r="T29" s="18"/>
      <c r="U29" s="163">
        <f>ROUND(AE91, 2)</f>
        <v>0</v>
      </c>
      <c r="V29" s="162"/>
      <c r="W29" s="162"/>
      <c r="X29" s="162"/>
      <c r="Y29" s="162"/>
      <c r="Z29" s="162"/>
      <c r="AA29" s="162"/>
      <c r="AB29" s="162"/>
      <c r="AC29" s="162"/>
      <c r="AD29" s="18"/>
      <c r="AE29" s="18"/>
      <c r="AF29" s="18"/>
      <c r="AG29" s="18"/>
      <c r="AH29" s="18"/>
      <c r="AI29" s="163">
        <f>ROUND(AT91, 2)</f>
        <v>0</v>
      </c>
      <c r="AJ29" s="162"/>
      <c r="AK29" s="162"/>
      <c r="AL29" s="162"/>
      <c r="AM29" s="162"/>
      <c r="AN29" s="18"/>
      <c r="AO29" s="18"/>
      <c r="AP29" s="19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53"/>
    </row>
    <row r="30" spans="1:55" x14ac:dyDescent="0.2">
      <c r="A30" s="18"/>
      <c r="B30" s="18"/>
      <c r="C30" s="18"/>
      <c r="D30" s="9" t="s">
        <v>28</v>
      </c>
      <c r="E30" s="18"/>
      <c r="F30" s="18"/>
      <c r="G30" s="18"/>
      <c r="H30" s="18"/>
      <c r="I30" s="18"/>
      <c r="J30" s="161">
        <v>0.15</v>
      </c>
      <c r="K30" s="162"/>
      <c r="L30" s="162"/>
      <c r="M30" s="162"/>
      <c r="N30" s="162"/>
      <c r="O30" s="18"/>
      <c r="P30" s="18"/>
      <c r="Q30" s="18"/>
      <c r="R30" s="18"/>
      <c r="S30" s="18"/>
      <c r="T30" s="18"/>
      <c r="U30" s="163">
        <f>ROUND(AY91, 2)</f>
        <v>0</v>
      </c>
      <c r="V30" s="162"/>
      <c r="W30" s="162"/>
      <c r="X30" s="162"/>
      <c r="Y30" s="162"/>
      <c r="Z30" s="162"/>
      <c r="AA30" s="162"/>
      <c r="AB30" s="162"/>
      <c r="AC30" s="162"/>
      <c r="AD30" s="18"/>
      <c r="AE30" s="18"/>
      <c r="AF30" s="18"/>
      <c r="AG30" s="18"/>
      <c r="AH30" s="18"/>
      <c r="AI30" s="163">
        <f>ROUND(AU91, 2)</f>
        <v>0</v>
      </c>
      <c r="AJ30" s="162"/>
      <c r="AK30" s="162"/>
      <c r="AL30" s="162"/>
      <c r="AM30" s="162"/>
      <c r="AN30" s="18"/>
      <c r="AO30" s="18"/>
      <c r="AP30" s="19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53"/>
    </row>
    <row r="31" spans="1:55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7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52"/>
    </row>
    <row r="32" spans="1:55" ht="15.75" x14ac:dyDescent="0.2">
      <c r="A32" s="20"/>
      <c r="B32" s="21" t="s">
        <v>29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3" t="s">
        <v>30</v>
      </c>
      <c r="S32" s="22"/>
      <c r="T32" s="22"/>
      <c r="U32" s="22"/>
      <c r="V32" s="174" t="s">
        <v>31</v>
      </c>
      <c r="W32" s="175"/>
      <c r="X32" s="175"/>
      <c r="Y32" s="175"/>
      <c r="Z32" s="175"/>
      <c r="AA32" s="22"/>
      <c r="AB32" s="22"/>
      <c r="AC32" s="22"/>
      <c r="AD32" s="22"/>
      <c r="AE32" s="22"/>
      <c r="AF32" s="22"/>
      <c r="AG32" s="22"/>
      <c r="AH32" s="22"/>
      <c r="AI32" s="176">
        <f>SUM(AI26:AI30)</f>
        <v>0</v>
      </c>
      <c r="AJ32" s="175"/>
      <c r="AK32" s="175"/>
      <c r="AL32" s="175"/>
      <c r="AM32" s="177"/>
      <c r="AN32" s="20"/>
      <c r="AO32" s="20"/>
      <c r="AP32" s="17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</row>
    <row r="33" spans="1:55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7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</row>
    <row r="34" spans="1:5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7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</row>
    <row r="35" spans="1:55" x14ac:dyDescent="0.2">
      <c r="AP35" s="3"/>
    </row>
    <row r="36" spans="1:55" x14ac:dyDescent="0.2">
      <c r="AP36" s="3"/>
    </row>
    <row r="37" spans="1:55" x14ac:dyDescent="0.2">
      <c r="AP37" s="3"/>
    </row>
    <row r="38" spans="1:55" x14ac:dyDescent="0.2">
      <c r="AP38" s="3"/>
    </row>
    <row r="39" spans="1:55" x14ac:dyDescent="0.2">
      <c r="AP39" s="3"/>
    </row>
    <row r="40" spans="1:55" x14ac:dyDescent="0.2">
      <c r="AP40" s="3"/>
    </row>
    <row r="41" spans="1:55" x14ac:dyDescent="0.2">
      <c r="AP41" s="3"/>
    </row>
    <row r="42" spans="1:55" x14ac:dyDescent="0.2">
      <c r="AP42" s="3"/>
    </row>
    <row r="43" spans="1:55" x14ac:dyDescent="0.2">
      <c r="AP43" s="3"/>
    </row>
    <row r="44" spans="1:55" x14ac:dyDescent="0.2">
      <c r="AP44" s="3"/>
    </row>
    <row r="45" spans="1:55" x14ac:dyDescent="0.2"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G45" s="136"/>
      <c r="AH45" s="136"/>
      <c r="AI45" s="136"/>
      <c r="AJ45" s="136"/>
      <c r="AK45" s="136"/>
      <c r="AL45" s="136"/>
      <c r="AM45" s="136"/>
      <c r="AP45" s="3"/>
    </row>
    <row r="46" spans="1:55" x14ac:dyDescent="0.2">
      <c r="A46" s="14"/>
      <c r="B46" s="24" t="s">
        <v>32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4" t="s">
        <v>33</v>
      </c>
      <c r="AG46" s="25"/>
      <c r="AH46" s="25"/>
      <c r="AI46" s="25"/>
      <c r="AJ46" s="25"/>
      <c r="AK46" s="25"/>
      <c r="AL46" s="25"/>
      <c r="AM46" s="25"/>
      <c r="AN46" s="14"/>
      <c r="AO46" s="14"/>
      <c r="AP46" s="17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</row>
    <row r="47" spans="1:55" x14ac:dyDescent="0.2">
      <c r="AP47" s="3"/>
    </row>
    <row r="48" spans="1:55" x14ac:dyDescent="0.2">
      <c r="AP48" s="3"/>
    </row>
    <row r="49" spans="1:55" x14ac:dyDescent="0.2">
      <c r="AP49" s="3"/>
    </row>
    <row r="50" spans="1:55" x14ac:dyDescent="0.2">
      <c r="AP50" s="3"/>
    </row>
    <row r="51" spans="1:55" x14ac:dyDescent="0.2">
      <c r="AP51" s="3"/>
    </row>
    <row r="52" spans="1:55" x14ac:dyDescent="0.2">
      <c r="AP52" s="3"/>
    </row>
    <row r="53" spans="1:55" x14ac:dyDescent="0.2">
      <c r="AP53" s="3"/>
    </row>
    <row r="54" spans="1:55" x14ac:dyDescent="0.2">
      <c r="AP54" s="3"/>
    </row>
    <row r="55" spans="1:55" x14ac:dyDescent="0.2">
      <c r="AP55" s="3"/>
    </row>
    <row r="56" spans="1:55" x14ac:dyDescent="0.2">
      <c r="AP56" s="3"/>
    </row>
    <row r="57" spans="1:55" x14ac:dyDescent="0.2">
      <c r="A57" s="14"/>
      <c r="B57" s="26" t="s">
        <v>34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26" t="s">
        <v>35</v>
      </c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26" t="s">
        <v>34</v>
      </c>
      <c r="AG57" s="16"/>
      <c r="AH57" s="16"/>
      <c r="AI57" s="16"/>
      <c r="AJ57" s="16"/>
      <c r="AK57" s="26" t="s">
        <v>35</v>
      </c>
      <c r="AL57" s="16"/>
      <c r="AM57" s="16"/>
      <c r="AN57" s="14"/>
      <c r="AO57" s="14"/>
      <c r="AP57" s="17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</row>
    <row r="58" spans="1:55" x14ac:dyDescent="0.2">
      <c r="AP58" s="3"/>
    </row>
    <row r="59" spans="1:55" x14ac:dyDescent="0.2">
      <c r="AP59" s="3"/>
    </row>
    <row r="60" spans="1:55" x14ac:dyDescent="0.2">
      <c r="AP60" s="3"/>
    </row>
    <row r="61" spans="1:55" x14ac:dyDescent="0.2">
      <c r="A61" s="14"/>
      <c r="B61" s="24" t="s">
        <v>36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4" t="s">
        <v>37</v>
      </c>
      <c r="AG61" s="25"/>
      <c r="AH61" s="25"/>
      <c r="AI61" s="25"/>
      <c r="AJ61" s="25"/>
      <c r="AK61" s="25"/>
      <c r="AL61" s="25"/>
      <c r="AM61" s="25"/>
      <c r="AN61" s="14"/>
      <c r="AO61" s="14"/>
      <c r="AP61" s="17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</row>
    <row r="62" spans="1:55" x14ac:dyDescent="0.2">
      <c r="AP62" s="3"/>
    </row>
    <row r="63" spans="1:55" x14ac:dyDescent="0.2">
      <c r="AP63" s="3"/>
    </row>
    <row r="64" spans="1:55" x14ac:dyDescent="0.2">
      <c r="AP64" s="3"/>
    </row>
    <row r="65" spans="1:55" x14ac:dyDescent="0.2">
      <c r="AP65" s="3"/>
    </row>
    <row r="66" spans="1:55" x14ac:dyDescent="0.2">
      <c r="AP66" s="3"/>
    </row>
    <row r="67" spans="1:55" x14ac:dyDescent="0.2">
      <c r="AP67" s="3"/>
    </row>
    <row r="68" spans="1:55" x14ac:dyDescent="0.2">
      <c r="AP68" s="3"/>
    </row>
    <row r="69" spans="1:55" x14ac:dyDescent="0.2">
      <c r="AP69" s="3"/>
    </row>
    <row r="70" spans="1:55" x14ac:dyDescent="0.2">
      <c r="AP70" s="3"/>
    </row>
    <row r="71" spans="1:55" x14ac:dyDescent="0.2">
      <c r="AP71" s="3"/>
    </row>
    <row r="72" spans="1:55" x14ac:dyDescent="0.2">
      <c r="A72" s="14"/>
      <c r="B72" s="26" t="s">
        <v>34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26" t="s">
        <v>35</v>
      </c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26" t="s">
        <v>34</v>
      </c>
      <c r="AG72" s="16"/>
      <c r="AH72" s="16"/>
      <c r="AI72" s="16"/>
      <c r="AJ72" s="16"/>
      <c r="AK72" s="26" t="s">
        <v>35</v>
      </c>
      <c r="AL72" s="16"/>
      <c r="AM72" s="16"/>
      <c r="AN72" s="14"/>
      <c r="AO72" s="14"/>
      <c r="AP72" s="17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</row>
    <row r="73" spans="1:55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7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</row>
    <row r="74" spans="1:55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17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</row>
    <row r="78" spans="1:55" x14ac:dyDescent="0.2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17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</row>
    <row r="79" spans="1:55" ht="18" x14ac:dyDescent="0.2">
      <c r="A79" s="4" t="s">
        <v>38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7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</row>
    <row r="80" spans="1:55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7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</row>
    <row r="81" spans="1:55" x14ac:dyDescent="0.2">
      <c r="A81" s="9" t="s">
        <v>6</v>
      </c>
      <c r="B81" s="29"/>
      <c r="C81" s="29"/>
      <c r="D81" s="29"/>
      <c r="E81" s="29"/>
      <c r="F81" s="29"/>
      <c r="G81" s="29"/>
      <c r="H81" s="29"/>
      <c r="I81" s="29"/>
      <c r="J81" s="29" t="str">
        <f>I5</f>
        <v>2020-11</v>
      </c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30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</row>
    <row r="82" spans="1:55" ht="15" x14ac:dyDescent="0.2">
      <c r="A82" s="31" t="s">
        <v>8</v>
      </c>
      <c r="B82" s="32"/>
      <c r="C82" s="32"/>
      <c r="D82" s="32"/>
      <c r="E82" s="32"/>
      <c r="F82" s="32"/>
      <c r="G82" s="32"/>
      <c r="H82" s="32"/>
      <c r="I82" s="32"/>
      <c r="J82" s="172" t="str">
        <f>I6</f>
        <v>„Oprava a revize klimatizací v obvodu Oblastního Ředitelství Ústí nad Labem“</v>
      </c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32"/>
      <c r="AO82" s="32"/>
      <c r="AP82" s="33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</row>
    <row r="83" spans="1:55" x14ac:dyDescent="0.2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7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</row>
    <row r="84" spans="1:55" x14ac:dyDescent="0.2">
      <c r="A84" s="9" t="s">
        <v>11</v>
      </c>
      <c r="B84" s="14"/>
      <c r="C84" s="14"/>
      <c r="D84" s="14"/>
      <c r="E84" s="14"/>
      <c r="F84" s="14"/>
      <c r="G84" s="14"/>
      <c r="H84" s="14"/>
      <c r="I84" s="14"/>
      <c r="J84" s="34" t="str">
        <f>IF(I8="","",I8)</f>
        <v/>
      </c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9" t="s">
        <v>13</v>
      </c>
      <c r="AH84" s="14"/>
      <c r="AI84" s="14"/>
      <c r="AJ84" s="14"/>
      <c r="AK84" s="171">
        <f>IF(AL8= "","",AL8)</f>
        <v>44181</v>
      </c>
      <c r="AL84" s="171"/>
      <c r="AM84" s="14"/>
      <c r="AN84" s="14"/>
      <c r="AO84" s="14"/>
      <c r="AP84" s="17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</row>
    <row r="85" spans="1:55" x14ac:dyDescent="0.2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7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</row>
    <row r="86" spans="1:55" x14ac:dyDescent="0.2">
      <c r="A86" s="9" t="s">
        <v>14</v>
      </c>
      <c r="B86" s="14"/>
      <c r="C86" s="14"/>
      <c r="D86" s="14"/>
      <c r="E86" s="14"/>
      <c r="F86" s="14"/>
      <c r="G86" s="14"/>
      <c r="H86" s="14"/>
      <c r="I86" s="14"/>
      <c r="J86" s="29" t="str">
        <f>IF(C11= "","",C11)</f>
        <v>Správa železnic, státní organizace; Oblastní ředitelství Ústí nad Labem</v>
      </c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9" t="s">
        <v>19</v>
      </c>
      <c r="AH86" s="14"/>
      <c r="AI86" s="14"/>
      <c r="AJ86" s="14"/>
      <c r="AK86" s="169" t="str">
        <f>IF(C17="","",C17)</f>
        <v/>
      </c>
      <c r="AL86" s="170"/>
      <c r="AM86" s="170"/>
      <c r="AN86" s="170"/>
      <c r="AO86" s="14"/>
      <c r="AP86" s="17"/>
      <c r="AQ86" s="165" t="s">
        <v>39</v>
      </c>
      <c r="AR86" s="166"/>
      <c r="AS86" s="35"/>
      <c r="AT86" s="35"/>
      <c r="AU86" s="35"/>
      <c r="AV86" s="35"/>
      <c r="AW86" s="35"/>
      <c r="AX86" s="35"/>
      <c r="AY86" s="35"/>
      <c r="AZ86" s="35"/>
      <c r="BA86" s="35"/>
      <c r="BB86" s="36"/>
      <c r="BC86" s="14"/>
    </row>
    <row r="87" spans="1:55" x14ac:dyDescent="0.2">
      <c r="A87" s="9" t="s">
        <v>17</v>
      </c>
      <c r="B87" s="14"/>
      <c r="C87" s="14"/>
      <c r="D87" s="14"/>
      <c r="E87" s="14"/>
      <c r="F87" s="14"/>
      <c r="G87" s="14"/>
      <c r="H87" s="14"/>
      <c r="I87" s="14"/>
      <c r="J87" s="29" t="str">
        <f>IF(C14= "Vyplň údaj","",C14)</f>
        <v/>
      </c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9" t="s">
        <v>20</v>
      </c>
      <c r="AH87" s="14"/>
      <c r="AI87" s="14"/>
      <c r="AJ87" s="14"/>
      <c r="AK87" s="169" t="str">
        <f>IF(C20="","",C20)</f>
        <v xml:space="preserve"> </v>
      </c>
      <c r="AL87" s="170"/>
      <c r="AM87" s="170"/>
      <c r="AN87" s="170"/>
      <c r="AO87" s="14"/>
      <c r="AP87" s="17"/>
      <c r="AQ87" s="167"/>
      <c r="AR87" s="168"/>
      <c r="AS87" s="14"/>
      <c r="AT87" s="14"/>
      <c r="AU87" s="14"/>
      <c r="AV87" s="14"/>
      <c r="AW87" s="14"/>
      <c r="AX87" s="14"/>
      <c r="AY87" s="14"/>
      <c r="AZ87" s="14"/>
      <c r="BA87" s="14"/>
      <c r="BB87" s="37"/>
      <c r="BC87" s="14"/>
    </row>
    <row r="88" spans="1:55" x14ac:dyDescent="0.2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7"/>
      <c r="AQ88" s="167"/>
      <c r="AR88" s="168"/>
      <c r="AS88" s="14"/>
      <c r="AT88" s="14"/>
      <c r="AU88" s="14"/>
      <c r="AV88" s="14"/>
      <c r="AW88" s="14"/>
      <c r="AX88" s="14"/>
      <c r="AY88" s="14"/>
      <c r="AZ88" s="14"/>
      <c r="BA88" s="14"/>
      <c r="BB88" s="37"/>
      <c r="BC88" s="14"/>
    </row>
    <row r="89" spans="1:55" ht="34.5" customHeight="1" x14ac:dyDescent="0.2">
      <c r="A89" s="178" t="s">
        <v>40</v>
      </c>
      <c r="B89" s="179"/>
      <c r="C89" s="179"/>
      <c r="D89" s="179"/>
      <c r="E89" s="179"/>
      <c r="F89" s="38"/>
      <c r="G89" s="180" t="s">
        <v>41</v>
      </c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81" t="s">
        <v>42</v>
      </c>
      <c r="AF89" s="179"/>
      <c r="AG89" s="179"/>
      <c r="AH89" s="179"/>
      <c r="AI89" s="179"/>
      <c r="AJ89" s="179"/>
      <c r="AK89" s="179"/>
      <c r="AL89" s="180" t="s">
        <v>43</v>
      </c>
      <c r="AM89" s="179"/>
      <c r="AN89" s="182"/>
      <c r="AO89" s="39" t="s">
        <v>44</v>
      </c>
      <c r="AP89" s="17"/>
      <c r="AQ89" s="40" t="s">
        <v>45</v>
      </c>
      <c r="AR89" s="41" t="s">
        <v>46</v>
      </c>
      <c r="AS89" s="41" t="s">
        <v>47</v>
      </c>
      <c r="AT89" s="41" t="s">
        <v>48</v>
      </c>
      <c r="AU89" s="41" t="s">
        <v>49</v>
      </c>
      <c r="AV89" s="41" t="s">
        <v>50</v>
      </c>
      <c r="AW89" s="41" t="s">
        <v>51</v>
      </c>
      <c r="AX89" s="41" t="s">
        <v>52</v>
      </c>
      <c r="AY89" s="41" t="s">
        <v>53</v>
      </c>
      <c r="AZ89" s="41" t="s">
        <v>54</v>
      </c>
      <c r="BA89" s="41" t="s">
        <v>55</v>
      </c>
      <c r="BB89" s="42" t="s">
        <v>56</v>
      </c>
      <c r="BC89" s="14"/>
    </row>
    <row r="90" spans="1:55" x14ac:dyDescent="0.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7"/>
      <c r="AQ90" s="43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6"/>
      <c r="BC90" s="14"/>
    </row>
    <row r="91" spans="1:55" ht="15.75" x14ac:dyDescent="0.2">
      <c r="A91" s="44" t="s">
        <v>57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185">
        <f>ROUND(AE92,2)</f>
        <v>0</v>
      </c>
      <c r="AF91" s="185"/>
      <c r="AG91" s="185"/>
      <c r="AH91" s="185"/>
      <c r="AI91" s="185"/>
      <c r="AJ91" s="185"/>
      <c r="AK91" s="185"/>
      <c r="AL91" s="186">
        <f t="shared" ref="AL91:AL95" si="0">SUM(AE91,AR91)</f>
        <v>0</v>
      </c>
      <c r="AM91" s="186"/>
      <c r="AN91" s="186"/>
      <c r="AO91" s="46" t="s">
        <v>0</v>
      </c>
      <c r="AP91" s="47"/>
      <c r="AQ91" s="48">
        <f>ROUND(AQ92,2)</f>
        <v>0</v>
      </c>
      <c r="AR91" s="49">
        <f t="shared" ref="AR91:AR95" si="1">ROUND(SUM(AT91:AU91),2)</f>
        <v>0</v>
      </c>
      <c r="AS91" s="50">
        <f>ROUND(AS92,5)</f>
        <v>0</v>
      </c>
      <c r="AT91" s="49">
        <f>ROUND(AX91*J29,2)</f>
        <v>0</v>
      </c>
      <c r="AU91" s="49">
        <f>ROUND(AY91*J30,2)</f>
        <v>0</v>
      </c>
      <c r="AV91" s="49">
        <f>ROUND(AZ91*J29,2)</f>
        <v>0</v>
      </c>
      <c r="AW91" s="49">
        <f>ROUND(BA91*J30,2)</f>
        <v>0</v>
      </c>
      <c r="AX91" s="49">
        <f>ROUND(AE92,2)</f>
        <v>0</v>
      </c>
      <c r="AY91" s="49">
        <f>ROUND(AY92,2)</f>
        <v>0</v>
      </c>
      <c r="AZ91" s="49">
        <f>ROUND(AZ92,2)</f>
        <v>0</v>
      </c>
      <c r="BA91" s="49">
        <f>ROUND(BA92,2)</f>
        <v>0</v>
      </c>
      <c r="BB91" s="51">
        <f>ROUND(BB92,2)</f>
        <v>0</v>
      </c>
      <c r="BC91" s="52"/>
    </row>
    <row r="92" spans="1:55" ht="15" x14ac:dyDescent="0.2">
      <c r="A92" s="53"/>
      <c r="B92" s="187" t="s">
        <v>62</v>
      </c>
      <c r="C92" s="187"/>
      <c r="D92" s="187"/>
      <c r="E92" s="187"/>
      <c r="F92" s="187"/>
      <c r="G92" s="54"/>
      <c r="H92" s="187" t="s">
        <v>63</v>
      </c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8">
        <f>ROUND(SUM(AE93:AE95),2)</f>
        <v>0</v>
      </c>
      <c r="AF92" s="184"/>
      <c r="AG92" s="184"/>
      <c r="AH92" s="184"/>
      <c r="AI92" s="184"/>
      <c r="AJ92" s="184"/>
      <c r="AK92" s="184"/>
      <c r="AL92" s="183">
        <f t="shared" si="0"/>
        <v>0</v>
      </c>
      <c r="AM92" s="184"/>
      <c r="AN92" s="184"/>
      <c r="AO92" s="55" t="s">
        <v>58</v>
      </c>
      <c r="AP92" s="56"/>
      <c r="AQ92" s="57">
        <f>ROUND(SUM(AQ93:AQ95),2)</f>
        <v>0</v>
      </c>
      <c r="AR92" s="58">
        <f t="shared" si="1"/>
        <v>0</v>
      </c>
      <c r="AS92" s="59">
        <f>ROUND(SUM(AS93:AS95),5)</f>
        <v>0</v>
      </c>
      <c r="AT92" s="58">
        <f>ROUND(AX92*J29,2)</f>
        <v>0</v>
      </c>
      <c r="AU92" s="58">
        <f>ROUND(AY92*J30,2)</f>
        <v>0</v>
      </c>
      <c r="AV92" s="58">
        <f>ROUND(AZ92*J29,2)</f>
        <v>0</v>
      </c>
      <c r="AW92" s="58">
        <f>ROUND(BA92*J30,2)</f>
        <v>0</v>
      </c>
      <c r="AX92" s="58">
        <f>ROUND(SUM(AE93:AE95),2)</f>
        <v>0</v>
      </c>
      <c r="AY92" s="58">
        <f>ROUND(SUM(AY93:AY95),2)</f>
        <v>0</v>
      </c>
      <c r="AZ92" s="58">
        <f>ROUND(SUM(AZ93:AZ95),2)</f>
        <v>0</v>
      </c>
      <c r="BA92" s="58">
        <f>ROUND(SUM(BA93:BA95),2)</f>
        <v>0</v>
      </c>
      <c r="BB92" s="60">
        <f>ROUND(SUM(BB93:BB95),2)</f>
        <v>0</v>
      </c>
      <c r="BC92" s="61"/>
    </row>
    <row r="93" spans="1:55" ht="14.25" x14ac:dyDescent="0.2">
      <c r="A93" s="62"/>
      <c r="B93" s="62"/>
      <c r="C93" s="191" t="s">
        <v>64</v>
      </c>
      <c r="D93" s="191"/>
      <c r="E93" s="191"/>
      <c r="F93" s="191"/>
      <c r="G93" s="191"/>
      <c r="H93" s="62"/>
      <c r="I93" s="191" t="s">
        <v>65</v>
      </c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89">
        <f>'1 - servisní prohlídky'!I32</f>
        <v>0</v>
      </c>
      <c r="AF93" s="190"/>
      <c r="AG93" s="190"/>
      <c r="AH93" s="190"/>
      <c r="AI93" s="190"/>
      <c r="AJ93" s="190"/>
      <c r="AK93" s="190"/>
      <c r="AL93" s="189">
        <f t="shared" si="0"/>
        <v>0</v>
      </c>
      <c r="AM93" s="190"/>
      <c r="AN93" s="190"/>
      <c r="AO93" s="63" t="s">
        <v>59</v>
      </c>
      <c r="AP93" s="30"/>
      <c r="AQ93" s="64">
        <v>0</v>
      </c>
      <c r="AR93" s="58">
        <f t="shared" si="1"/>
        <v>0</v>
      </c>
      <c r="AS93" s="66">
        <v>0</v>
      </c>
      <c r="AT93" s="58">
        <f>ROUND(AX93*J29,2)</f>
        <v>0</v>
      </c>
      <c r="AU93" s="65">
        <v>0</v>
      </c>
      <c r="AV93" s="65">
        <v>0</v>
      </c>
      <c r="AW93" s="65">
        <v>0</v>
      </c>
      <c r="AX93" s="58">
        <f>ROUND(SUM(AE93),2)</f>
        <v>0</v>
      </c>
      <c r="AY93" s="65">
        <v>0</v>
      </c>
      <c r="AZ93" s="65">
        <v>0</v>
      </c>
      <c r="BA93" s="65">
        <v>0</v>
      </c>
      <c r="BB93" s="67">
        <v>0</v>
      </c>
      <c r="BC93" s="29"/>
    </row>
    <row r="94" spans="1:55" ht="14.25" x14ac:dyDescent="0.2">
      <c r="A94" s="62"/>
      <c r="B94" s="62"/>
      <c r="C94" s="191" t="s">
        <v>66</v>
      </c>
      <c r="D94" s="191"/>
      <c r="E94" s="191"/>
      <c r="F94" s="191"/>
      <c r="G94" s="191"/>
      <c r="H94" s="62"/>
      <c r="I94" s="191" t="s">
        <v>61</v>
      </c>
      <c r="J94" s="191"/>
      <c r="K94" s="191"/>
      <c r="L94" s="191"/>
      <c r="M94" s="191"/>
      <c r="N94" s="191"/>
      <c r="O94" s="191"/>
      <c r="P94" s="191"/>
      <c r="Q94" s="191"/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1"/>
      <c r="AD94" s="191"/>
      <c r="AE94" s="189">
        <f>'2 - práce a dodávky'!I32</f>
        <v>0</v>
      </c>
      <c r="AF94" s="190"/>
      <c r="AG94" s="190"/>
      <c r="AH94" s="190"/>
      <c r="AI94" s="190"/>
      <c r="AJ94" s="190"/>
      <c r="AK94" s="190"/>
      <c r="AL94" s="189">
        <f t="shared" si="0"/>
        <v>0</v>
      </c>
      <c r="AM94" s="190"/>
      <c r="AN94" s="190"/>
      <c r="AO94" s="63" t="s">
        <v>59</v>
      </c>
      <c r="AP94" s="30"/>
      <c r="AQ94" s="64">
        <v>0</v>
      </c>
      <c r="AR94" s="58">
        <f t="shared" si="1"/>
        <v>0</v>
      </c>
      <c r="AS94" s="66">
        <v>0</v>
      </c>
      <c r="AT94" s="58">
        <f>ROUND(AX94*J29,2)</f>
        <v>0</v>
      </c>
      <c r="AU94" s="65">
        <v>0</v>
      </c>
      <c r="AV94" s="65">
        <v>0</v>
      </c>
      <c r="AW94" s="65">
        <v>0</v>
      </c>
      <c r="AX94" s="58">
        <f>ROUND(SUM(AE94),2)</f>
        <v>0</v>
      </c>
      <c r="AY94" s="65">
        <v>0</v>
      </c>
      <c r="AZ94" s="65">
        <v>0</v>
      </c>
      <c r="BA94" s="65">
        <v>0</v>
      </c>
      <c r="BB94" s="67">
        <v>0</v>
      </c>
      <c r="BC94" s="29"/>
    </row>
    <row r="95" spans="1:55" ht="14.25" x14ac:dyDescent="0.2">
      <c r="A95" s="62"/>
      <c r="B95" s="62"/>
      <c r="C95" s="191" t="s">
        <v>67</v>
      </c>
      <c r="D95" s="191"/>
      <c r="E95" s="191"/>
      <c r="F95" s="191"/>
      <c r="G95" s="191"/>
      <c r="H95" s="62"/>
      <c r="I95" s="191" t="s">
        <v>60</v>
      </c>
      <c r="J95" s="191"/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89">
        <f>'3 - VON'!I32</f>
        <v>0</v>
      </c>
      <c r="AF95" s="190"/>
      <c r="AG95" s="190"/>
      <c r="AH95" s="190"/>
      <c r="AI95" s="190"/>
      <c r="AJ95" s="190"/>
      <c r="AK95" s="190"/>
      <c r="AL95" s="189">
        <f t="shared" si="0"/>
        <v>0</v>
      </c>
      <c r="AM95" s="190"/>
      <c r="AN95" s="190"/>
      <c r="AO95" s="63" t="s">
        <v>59</v>
      </c>
      <c r="AP95" s="30"/>
      <c r="AQ95" s="64">
        <v>0</v>
      </c>
      <c r="AR95" s="58">
        <f t="shared" si="1"/>
        <v>0</v>
      </c>
      <c r="AS95" s="66">
        <v>0</v>
      </c>
      <c r="AT95" s="58">
        <f>ROUND(AX95*J29,2)</f>
        <v>0</v>
      </c>
      <c r="AU95" s="65">
        <v>0</v>
      </c>
      <c r="AV95" s="65">
        <v>0</v>
      </c>
      <c r="AW95" s="65">
        <v>0</v>
      </c>
      <c r="AX95" s="58">
        <f>ROUND(SUM(AE95),2)</f>
        <v>0</v>
      </c>
      <c r="AY95" s="65">
        <v>0</v>
      </c>
      <c r="AZ95" s="65">
        <v>0</v>
      </c>
      <c r="BA95" s="65">
        <v>0</v>
      </c>
      <c r="BB95" s="67">
        <v>0</v>
      </c>
      <c r="BC95" s="29"/>
    </row>
    <row r="96" spans="1:55" x14ac:dyDescent="0.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7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</row>
    <row r="97" spans="1:55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17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</row>
  </sheetData>
  <sheetProtection sheet="1" objects="1" scenarios="1"/>
  <protectedRanges>
    <protectedRange sqref="B13:AL23" name="Oblast1"/>
    <protectedRange sqref="AL8" name="Oblast2"/>
  </protectedRanges>
  <mergeCells count="46">
    <mergeCell ref="AL95:AN95"/>
    <mergeCell ref="C93:G93"/>
    <mergeCell ref="I93:AD93"/>
    <mergeCell ref="AE93:AK93"/>
    <mergeCell ref="AL93:AN93"/>
    <mergeCell ref="C94:G94"/>
    <mergeCell ref="I94:AD94"/>
    <mergeCell ref="AE94:AK94"/>
    <mergeCell ref="AL94:AN94"/>
    <mergeCell ref="C95:G95"/>
    <mergeCell ref="I95:AD95"/>
    <mergeCell ref="AE95:AK95"/>
    <mergeCell ref="A89:E89"/>
    <mergeCell ref="G89:AD89"/>
    <mergeCell ref="AE89:AK89"/>
    <mergeCell ref="AL89:AN89"/>
    <mergeCell ref="AL92:AN92"/>
    <mergeCell ref="AE91:AK91"/>
    <mergeCell ref="AL91:AN91"/>
    <mergeCell ref="B92:F92"/>
    <mergeCell ref="H92:AD92"/>
    <mergeCell ref="AE92:AK92"/>
    <mergeCell ref="AQ86:AR88"/>
    <mergeCell ref="AK87:AN87"/>
    <mergeCell ref="AK84:AL84"/>
    <mergeCell ref="AK86:AN86"/>
    <mergeCell ref="AI30:AM30"/>
    <mergeCell ref="J82:AM82"/>
    <mergeCell ref="V32:Z32"/>
    <mergeCell ref="AI32:AM32"/>
    <mergeCell ref="AP2:BC2"/>
    <mergeCell ref="I5:AM5"/>
    <mergeCell ref="BC5:BC31"/>
    <mergeCell ref="I6:AM6"/>
    <mergeCell ref="C14:AH14"/>
    <mergeCell ref="C23:AL23"/>
    <mergeCell ref="AI26:AM26"/>
    <mergeCell ref="J28:N28"/>
    <mergeCell ref="U28:AC28"/>
    <mergeCell ref="AI28:AM28"/>
    <mergeCell ref="J29:N29"/>
    <mergeCell ref="U29:AC29"/>
    <mergeCell ref="AI29:AM29"/>
    <mergeCell ref="F8:AG8"/>
    <mergeCell ref="J30:N30"/>
    <mergeCell ref="U30:AC30"/>
  </mergeCells>
  <pageMargins left="0.25" right="0.25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1A15C-8B5D-4875-9F93-3A084226D18E}">
  <sheetPr>
    <pageSetUpPr fitToPage="1"/>
  </sheetPr>
  <dimension ref="A1:J122"/>
  <sheetViews>
    <sheetView topLeftCell="A85" workbookViewId="0">
      <selection activeCell="A85" sqref="A1:G1048576"/>
    </sheetView>
  </sheetViews>
  <sheetFormatPr defaultRowHeight="12.75" x14ac:dyDescent="0.2"/>
  <cols>
    <col min="1" max="1" width="1.25" customWidth="1"/>
    <col min="2" max="2" width="3.125" customWidth="1"/>
    <col min="3" max="3" width="5.5" customWidth="1"/>
    <col min="4" max="4" width="12.875" customWidth="1"/>
    <col min="5" max="5" width="38.125" customWidth="1"/>
    <col min="6" max="6" width="5.25" customWidth="1"/>
    <col min="7" max="7" width="8.625" customWidth="1"/>
    <col min="8" max="10" width="15.125" customWidth="1"/>
  </cols>
  <sheetData>
    <row r="1" spans="1:10" x14ac:dyDescent="0.2">
      <c r="H1" s="73"/>
    </row>
    <row r="2" spans="1:10" x14ac:dyDescent="0.2">
      <c r="H2" s="73"/>
    </row>
    <row r="3" spans="1:10" x14ac:dyDescent="0.2">
      <c r="A3" s="74"/>
      <c r="B3" s="2"/>
      <c r="C3" s="2"/>
      <c r="D3" s="2"/>
      <c r="E3" s="2"/>
      <c r="F3" s="2"/>
      <c r="G3" s="2"/>
      <c r="H3" s="75"/>
      <c r="I3" s="2"/>
      <c r="J3" s="2"/>
    </row>
    <row r="4" spans="1:10" ht="18" x14ac:dyDescent="0.2">
      <c r="A4" s="3"/>
      <c r="C4" s="4" t="s">
        <v>68</v>
      </c>
      <c r="H4" s="73"/>
    </row>
    <row r="5" spans="1:10" x14ac:dyDescent="0.2">
      <c r="A5" s="3"/>
      <c r="H5" s="73"/>
    </row>
    <row r="6" spans="1:10" x14ac:dyDescent="0.2">
      <c r="A6" s="3"/>
      <c r="C6" s="9" t="s">
        <v>8</v>
      </c>
      <c r="H6" s="73"/>
    </row>
    <row r="7" spans="1:10" x14ac:dyDescent="0.2">
      <c r="A7" s="3"/>
      <c r="D7" s="192" t="str">
        <f>Rekapitulace!I6</f>
        <v>„Oprava a revize klimatizací v obvodu Oblastního Ředitelství Ústí nad Labem“</v>
      </c>
      <c r="E7" s="193"/>
      <c r="F7" s="193"/>
      <c r="G7" s="193"/>
      <c r="H7" s="73"/>
    </row>
    <row r="8" spans="1:10" x14ac:dyDescent="0.2">
      <c r="A8" s="3"/>
      <c r="C8" s="9" t="s">
        <v>69</v>
      </c>
      <c r="D8" s="136"/>
      <c r="E8" s="136"/>
      <c r="F8" s="136"/>
      <c r="G8" s="136"/>
      <c r="H8" s="73"/>
    </row>
    <row r="9" spans="1:10" x14ac:dyDescent="0.2">
      <c r="A9" s="17"/>
      <c r="B9" s="14"/>
      <c r="C9" s="14"/>
      <c r="D9" s="192" t="s">
        <v>63</v>
      </c>
      <c r="E9" s="194"/>
      <c r="F9" s="194"/>
      <c r="G9" s="194"/>
      <c r="H9" s="76"/>
      <c r="I9" s="14"/>
      <c r="J9" s="14"/>
    </row>
    <row r="10" spans="1:10" x14ac:dyDescent="0.2">
      <c r="A10" s="17"/>
      <c r="B10" s="14"/>
      <c r="C10" s="9" t="s">
        <v>70</v>
      </c>
      <c r="D10" s="14"/>
      <c r="E10" s="14"/>
      <c r="F10" s="14"/>
      <c r="G10" s="14"/>
      <c r="H10" s="76"/>
      <c r="I10" s="14"/>
      <c r="J10" s="14"/>
    </row>
    <row r="11" spans="1:10" ht="12.75" customHeight="1" x14ac:dyDescent="0.2">
      <c r="A11" s="17"/>
      <c r="B11" s="14"/>
      <c r="C11" s="14"/>
      <c r="D11" s="172" t="s">
        <v>98</v>
      </c>
      <c r="E11" s="194"/>
      <c r="F11" s="194"/>
      <c r="G11" s="194"/>
      <c r="H11" s="76"/>
      <c r="I11" s="14"/>
      <c r="J11" s="14"/>
    </row>
    <row r="12" spans="1:10" x14ac:dyDescent="0.2">
      <c r="A12" s="17"/>
      <c r="B12" s="14"/>
      <c r="C12" s="14"/>
      <c r="D12" s="14"/>
      <c r="E12" s="14"/>
      <c r="F12" s="14"/>
      <c r="G12" s="14"/>
      <c r="H12" s="76"/>
      <c r="I12" s="14"/>
      <c r="J12" s="14"/>
    </row>
    <row r="13" spans="1:10" x14ac:dyDescent="0.2">
      <c r="A13" s="17"/>
      <c r="B13" s="14"/>
      <c r="C13" s="9" t="s">
        <v>9</v>
      </c>
      <c r="E13" s="138">
        <f>Rekapitulace!F7</f>
        <v>0</v>
      </c>
      <c r="F13" s="138"/>
      <c r="G13" s="138"/>
      <c r="H13" s="77" t="s">
        <v>10</v>
      </c>
      <c r="I13" s="10" t="s">
        <v>0</v>
      </c>
      <c r="J13" s="14"/>
    </row>
    <row r="14" spans="1:10" x14ac:dyDescent="0.2">
      <c r="A14" s="17"/>
      <c r="B14" s="14"/>
      <c r="C14" s="9" t="s">
        <v>11</v>
      </c>
      <c r="D14" s="138" t="str">
        <f>Rekapitulace!F8</f>
        <v>Obvod Oblastního ředitelství Ústí nad Labem</v>
      </c>
      <c r="E14" s="138"/>
      <c r="F14" s="138"/>
      <c r="G14" s="138"/>
      <c r="H14" s="77" t="s">
        <v>13</v>
      </c>
      <c r="I14" s="70">
        <f>Rekapitulace!AL8</f>
        <v>44181</v>
      </c>
      <c r="J14" s="14"/>
    </row>
    <row r="15" spans="1:10" x14ac:dyDescent="0.2">
      <c r="A15" s="17"/>
      <c r="B15" s="14"/>
      <c r="C15" s="14"/>
      <c r="D15" s="138"/>
      <c r="E15" s="138"/>
      <c r="F15" s="138"/>
      <c r="G15" s="138"/>
      <c r="H15" s="76"/>
      <c r="I15" s="14"/>
      <c r="J15" s="14"/>
    </row>
    <row r="16" spans="1:10" x14ac:dyDescent="0.2">
      <c r="A16" s="17"/>
      <c r="B16" s="14"/>
      <c r="C16" s="9" t="s">
        <v>14</v>
      </c>
      <c r="D16" s="137"/>
      <c r="E16" s="138"/>
      <c r="F16" s="138"/>
      <c r="G16" s="138"/>
      <c r="H16" s="77" t="s">
        <v>15</v>
      </c>
      <c r="I16" s="10" t="s">
        <v>0</v>
      </c>
      <c r="J16" s="14"/>
    </row>
    <row r="17" spans="1:10" x14ac:dyDescent="0.2">
      <c r="A17" s="17"/>
      <c r="B17" s="14"/>
      <c r="C17" s="14"/>
      <c r="D17" s="137" t="str">
        <f>Rekapitulace!C11</f>
        <v>Správa železnic, státní organizace; Oblastní ředitelství Ústí nad Labem</v>
      </c>
      <c r="E17" s="138"/>
      <c r="F17" s="138"/>
      <c r="G17" s="138"/>
      <c r="H17" s="77" t="s">
        <v>16</v>
      </c>
      <c r="I17" s="10" t="s">
        <v>0</v>
      </c>
      <c r="J17" s="14"/>
    </row>
    <row r="18" spans="1:10" x14ac:dyDescent="0.2">
      <c r="A18" s="17"/>
      <c r="B18" s="14"/>
      <c r="C18" s="14"/>
      <c r="D18" s="141"/>
      <c r="E18" s="141"/>
      <c r="F18" s="141"/>
      <c r="G18" s="141"/>
      <c r="H18" s="76"/>
      <c r="I18" s="14"/>
      <c r="J18" s="14"/>
    </row>
    <row r="19" spans="1:10" x14ac:dyDescent="0.2">
      <c r="A19" s="17"/>
      <c r="B19" s="14"/>
      <c r="C19" s="9" t="s">
        <v>17</v>
      </c>
      <c r="D19" s="143"/>
      <c r="E19" s="144"/>
      <c r="F19" s="144"/>
      <c r="G19" s="144"/>
      <c r="H19" s="77" t="s">
        <v>15</v>
      </c>
      <c r="I19" s="140" t="str">
        <f>Rekapitulace!AL13</f>
        <v>Vyplň údaj</v>
      </c>
      <c r="J19" s="14"/>
    </row>
    <row r="20" spans="1:10" x14ac:dyDescent="0.2">
      <c r="A20" s="17"/>
      <c r="B20" s="14"/>
      <c r="C20" s="14"/>
      <c r="D20" s="195" t="str">
        <f>Rekapitulace!C14</f>
        <v>Vyplň údaj</v>
      </c>
      <c r="E20" s="196"/>
      <c r="F20" s="196"/>
      <c r="G20" s="196"/>
      <c r="H20" s="77" t="s">
        <v>16</v>
      </c>
      <c r="I20" s="140" t="str">
        <f>Rekapitulace!AL14</f>
        <v>Vyplň údaj</v>
      </c>
      <c r="J20" s="14"/>
    </row>
    <row r="21" spans="1:10" x14ac:dyDescent="0.2">
      <c r="A21" s="17"/>
      <c r="B21" s="14"/>
      <c r="C21" s="14"/>
      <c r="D21" s="14"/>
      <c r="E21" s="14"/>
      <c r="F21" s="14"/>
      <c r="G21" s="14"/>
      <c r="H21" s="76"/>
      <c r="I21" s="14"/>
      <c r="J21" s="14"/>
    </row>
    <row r="22" spans="1:10" x14ac:dyDescent="0.2">
      <c r="A22" s="17"/>
      <c r="B22" s="14"/>
      <c r="C22" s="9" t="s">
        <v>19</v>
      </c>
      <c r="D22" s="14"/>
      <c r="E22" s="14"/>
      <c r="F22" s="14"/>
      <c r="G22" s="14"/>
      <c r="H22" s="77" t="s">
        <v>15</v>
      </c>
      <c r="I22" s="10" t="s">
        <v>0</v>
      </c>
      <c r="J22" s="14"/>
    </row>
    <row r="23" spans="1:10" x14ac:dyDescent="0.2">
      <c r="A23" s="17"/>
      <c r="B23" s="14"/>
      <c r="C23" s="14"/>
      <c r="D23" s="10" t="s">
        <v>0</v>
      </c>
      <c r="E23" s="14"/>
      <c r="F23" s="14"/>
      <c r="G23" s="14"/>
      <c r="H23" s="77" t="s">
        <v>16</v>
      </c>
      <c r="I23" s="10" t="s">
        <v>0</v>
      </c>
      <c r="J23" s="14"/>
    </row>
    <row r="24" spans="1:10" x14ac:dyDescent="0.2">
      <c r="A24" s="17"/>
      <c r="B24" s="14"/>
      <c r="C24" s="14"/>
      <c r="D24" s="14"/>
      <c r="E24" s="14"/>
      <c r="F24" s="14"/>
      <c r="G24" s="14"/>
      <c r="H24" s="76"/>
      <c r="I24" s="14"/>
      <c r="J24" s="14"/>
    </row>
    <row r="25" spans="1:10" x14ac:dyDescent="0.2">
      <c r="A25" s="17"/>
      <c r="B25" s="14"/>
      <c r="C25" s="9" t="s">
        <v>20</v>
      </c>
      <c r="D25" s="14"/>
      <c r="E25" s="14"/>
      <c r="F25" s="14"/>
      <c r="G25" s="14"/>
      <c r="H25" s="77" t="s">
        <v>15</v>
      </c>
      <c r="I25" s="10" t="s">
        <v>0</v>
      </c>
      <c r="J25" s="14"/>
    </row>
    <row r="26" spans="1:10" x14ac:dyDescent="0.2">
      <c r="A26" s="17"/>
      <c r="B26" s="14"/>
      <c r="C26" s="14"/>
      <c r="D26" s="10" t="s">
        <v>0</v>
      </c>
      <c r="E26" s="14"/>
      <c r="F26" s="14"/>
      <c r="G26" s="14"/>
      <c r="H26" s="77" t="s">
        <v>16</v>
      </c>
      <c r="I26" s="10" t="s">
        <v>0</v>
      </c>
      <c r="J26" s="14"/>
    </row>
    <row r="27" spans="1:10" x14ac:dyDescent="0.2">
      <c r="A27" s="17"/>
      <c r="B27" s="14"/>
      <c r="C27" s="14"/>
      <c r="D27" s="14"/>
      <c r="E27" s="14"/>
      <c r="F27" s="14"/>
      <c r="G27" s="14"/>
      <c r="H27" s="76"/>
      <c r="I27" s="14"/>
      <c r="J27" s="14"/>
    </row>
    <row r="28" spans="1:10" x14ac:dyDescent="0.2">
      <c r="A28" s="17"/>
      <c r="B28" s="14"/>
      <c r="C28" s="9" t="s">
        <v>21</v>
      </c>
      <c r="D28" s="14"/>
      <c r="E28" s="14"/>
      <c r="F28" s="14"/>
      <c r="G28" s="14"/>
      <c r="H28" s="76"/>
      <c r="I28" s="14"/>
      <c r="J28" s="14"/>
    </row>
    <row r="29" spans="1:10" x14ac:dyDescent="0.2">
      <c r="A29" s="78"/>
      <c r="B29" s="79"/>
      <c r="C29" s="79"/>
      <c r="D29" s="157" t="s">
        <v>0</v>
      </c>
      <c r="E29" s="157"/>
      <c r="F29" s="157"/>
      <c r="G29" s="157"/>
      <c r="H29" s="80"/>
      <c r="I29" s="79"/>
      <c r="J29" s="79"/>
    </row>
    <row r="30" spans="1:10" x14ac:dyDescent="0.2">
      <c r="A30" s="17"/>
      <c r="B30" s="14"/>
      <c r="C30" s="14"/>
      <c r="D30" s="14"/>
      <c r="E30" s="14"/>
      <c r="F30" s="14"/>
      <c r="G30" s="14"/>
      <c r="H30" s="76"/>
      <c r="I30" s="14"/>
      <c r="J30" s="14"/>
    </row>
    <row r="31" spans="1:10" x14ac:dyDescent="0.2">
      <c r="A31" s="17"/>
      <c r="B31" s="14"/>
      <c r="C31" s="35"/>
      <c r="D31" s="35"/>
      <c r="E31" s="35"/>
      <c r="F31" s="35"/>
      <c r="G31" s="35"/>
      <c r="H31" s="81"/>
      <c r="I31" s="35"/>
      <c r="J31" s="35"/>
    </row>
    <row r="32" spans="1:10" ht="15.75" x14ac:dyDescent="0.2">
      <c r="A32" s="17"/>
      <c r="B32" s="14"/>
      <c r="C32" s="82" t="s">
        <v>22</v>
      </c>
      <c r="D32" s="14"/>
      <c r="E32" s="14"/>
      <c r="F32" s="14"/>
      <c r="G32" s="14"/>
      <c r="H32" s="76"/>
      <c r="I32" s="72">
        <f>ROUND(I118, 2)</f>
        <v>0</v>
      </c>
      <c r="J32" s="14"/>
    </row>
    <row r="33" spans="1:10" x14ac:dyDescent="0.2">
      <c r="A33" s="17"/>
      <c r="B33" s="14"/>
      <c r="C33" s="35"/>
      <c r="D33" s="35"/>
      <c r="E33" s="35"/>
      <c r="F33" s="35"/>
      <c r="G33" s="35"/>
      <c r="H33" s="81"/>
      <c r="I33" s="35"/>
      <c r="J33" s="35"/>
    </row>
    <row r="34" spans="1:10" x14ac:dyDescent="0.2">
      <c r="A34" s="17"/>
      <c r="B34" s="14"/>
      <c r="C34" s="14"/>
      <c r="D34" s="14"/>
      <c r="E34" s="69" t="s">
        <v>24</v>
      </c>
      <c r="F34" s="14"/>
      <c r="G34" s="14"/>
      <c r="H34" s="83" t="s">
        <v>23</v>
      </c>
      <c r="I34" s="69" t="s">
        <v>25</v>
      </c>
      <c r="J34" s="14"/>
    </row>
    <row r="35" spans="1:10" x14ac:dyDescent="0.2">
      <c r="A35" s="17"/>
      <c r="B35" s="14"/>
      <c r="C35" s="71" t="s">
        <v>26</v>
      </c>
      <c r="D35" s="9" t="s">
        <v>27</v>
      </c>
      <c r="E35" s="65">
        <f>ROUND((SUM(I120)),  2)</f>
        <v>0</v>
      </c>
      <c r="F35" s="14"/>
      <c r="G35" s="14"/>
      <c r="H35" s="84">
        <v>0.21</v>
      </c>
      <c r="I35" s="65">
        <f>ROUND(((SUM(I120))*H35),  2)</f>
        <v>0</v>
      </c>
      <c r="J35" s="14"/>
    </row>
    <row r="36" spans="1:10" x14ac:dyDescent="0.2">
      <c r="A36" s="17"/>
      <c r="B36" s="14"/>
      <c r="C36" s="14"/>
      <c r="D36" s="9" t="s">
        <v>28</v>
      </c>
      <c r="E36" s="65">
        <f>ROUND((SUM(BE118:BE121)),  2)</f>
        <v>0</v>
      </c>
      <c r="F36" s="14"/>
      <c r="G36" s="14"/>
      <c r="H36" s="84">
        <v>0.15</v>
      </c>
      <c r="I36" s="65">
        <f>ROUND(((SUM(BE118:BE121))*H36),  2)</f>
        <v>0</v>
      </c>
      <c r="J36" s="14"/>
    </row>
    <row r="37" spans="1:10" x14ac:dyDescent="0.2">
      <c r="A37" s="17"/>
      <c r="B37" s="14"/>
      <c r="C37" s="14"/>
      <c r="D37" s="14"/>
      <c r="E37" s="14"/>
      <c r="F37" s="14"/>
      <c r="G37" s="14"/>
      <c r="H37" s="76"/>
      <c r="I37" s="14"/>
      <c r="J37" s="14"/>
    </row>
    <row r="38" spans="1:10" ht="15.75" x14ac:dyDescent="0.2">
      <c r="A38" s="17"/>
      <c r="B38" s="85"/>
      <c r="C38" s="86" t="s">
        <v>29</v>
      </c>
      <c r="D38" s="38"/>
      <c r="E38" s="38"/>
      <c r="F38" s="87" t="s">
        <v>30</v>
      </c>
      <c r="G38" s="88" t="s">
        <v>31</v>
      </c>
      <c r="H38" s="89"/>
      <c r="I38" s="90">
        <f>SUM(I32:I36)</f>
        <v>0</v>
      </c>
      <c r="J38" s="91"/>
    </row>
    <row r="39" spans="1:10" x14ac:dyDescent="0.2">
      <c r="A39" s="17"/>
      <c r="B39" s="14"/>
      <c r="C39" s="14"/>
      <c r="D39" s="14"/>
      <c r="E39" s="14"/>
      <c r="F39" s="14"/>
      <c r="G39" s="14"/>
      <c r="H39" s="76"/>
      <c r="I39" s="14"/>
      <c r="J39" s="14"/>
    </row>
    <row r="40" spans="1:10" x14ac:dyDescent="0.2">
      <c r="A40" s="3"/>
      <c r="H40" s="73"/>
    </row>
    <row r="41" spans="1:10" x14ac:dyDescent="0.2">
      <c r="A41" s="3"/>
      <c r="H41" s="73"/>
    </row>
    <row r="42" spans="1:10" x14ac:dyDescent="0.2">
      <c r="A42" s="3"/>
      <c r="H42" s="73"/>
    </row>
    <row r="43" spans="1:10" x14ac:dyDescent="0.2">
      <c r="A43" s="3"/>
      <c r="H43" s="73"/>
    </row>
    <row r="44" spans="1:10" x14ac:dyDescent="0.2">
      <c r="A44" s="3"/>
      <c r="H44" s="73"/>
    </row>
    <row r="45" spans="1:10" x14ac:dyDescent="0.2">
      <c r="A45" s="3"/>
      <c r="H45" s="73"/>
    </row>
    <row r="46" spans="1:10" x14ac:dyDescent="0.2">
      <c r="A46" s="3"/>
      <c r="H46" s="73"/>
    </row>
    <row r="47" spans="1:10" x14ac:dyDescent="0.2">
      <c r="A47" s="17"/>
      <c r="B47" s="14"/>
      <c r="C47" s="24" t="s">
        <v>32</v>
      </c>
      <c r="D47" s="25"/>
      <c r="E47" s="25"/>
      <c r="F47" s="24" t="s">
        <v>33</v>
      </c>
      <c r="G47" s="25"/>
      <c r="H47" s="92"/>
      <c r="I47" s="25"/>
      <c r="J47" s="25"/>
    </row>
    <row r="48" spans="1:10" x14ac:dyDescent="0.2">
      <c r="A48" s="3"/>
      <c r="H48" s="73"/>
    </row>
    <row r="49" spans="1:10" x14ac:dyDescent="0.2">
      <c r="A49" s="3"/>
      <c r="H49" s="73"/>
    </row>
    <row r="50" spans="1:10" x14ac:dyDescent="0.2">
      <c r="A50" s="3"/>
      <c r="H50" s="73"/>
    </row>
    <row r="51" spans="1:10" x14ac:dyDescent="0.2">
      <c r="A51" s="3"/>
      <c r="H51" s="73"/>
    </row>
    <row r="52" spans="1:10" x14ac:dyDescent="0.2">
      <c r="A52" s="3"/>
      <c r="H52" s="73"/>
    </row>
    <row r="53" spans="1:10" x14ac:dyDescent="0.2">
      <c r="A53" s="3"/>
      <c r="H53" s="73"/>
    </row>
    <row r="54" spans="1:10" x14ac:dyDescent="0.2">
      <c r="A54" s="3"/>
      <c r="H54" s="73"/>
    </row>
    <row r="55" spans="1:10" x14ac:dyDescent="0.2">
      <c r="A55" s="3"/>
      <c r="H55" s="73"/>
    </row>
    <row r="56" spans="1:10" x14ac:dyDescent="0.2">
      <c r="A56" s="3"/>
      <c r="H56" s="73"/>
    </row>
    <row r="57" spans="1:10" x14ac:dyDescent="0.2">
      <c r="A57" s="3"/>
      <c r="H57" s="73"/>
    </row>
    <row r="58" spans="1:10" x14ac:dyDescent="0.2">
      <c r="A58" s="17"/>
      <c r="B58" s="14"/>
      <c r="C58" s="26" t="s">
        <v>34</v>
      </c>
      <c r="D58" s="16"/>
      <c r="E58" s="93" t="s">
        <v>35</v>
      </c>
      <c r="F58" s="26" t="s">
        <v>34</v>
      </c>
      <c r="G58" s="16"/>
      <c r="H58" s="94"/>
      <c r="I58" s="95" t="s">
        <v>35</v>
      </c>
      <c r="J58" s="16"/>
    </row>
    <row r="59" spans="1:10" x14ac:dyDescent="0.2">
      <c r="A59" s="3"/>
      <c r="H59" s="73"/>
    </row>
    <row r="60" spans="1:10" x14ac:dyDescent="0.2">
      <c r="A60" s="3"/>
      <c r="H60" s="73"/>
    </row>
    <row r="61" spans="1:10" x14ac:dyDescent="0.2">
      <c r="A61" s="3"/>
      <c r="H61" s="73"/>
    </row>
    <row r="62" spans="1:10" x14ac:dyDescent="0.2">
      <c r="A62" s="17"/>
      <c r="B62" s="14"/>
      <c r="C62" s="24" t="s">
        <v>36</v>
      </c>
      <c r="D62" s="25"/>
      <c r="E62" s="25"/>
      <c r="F62" s="24" t="s">
        <v>37</v>
      </c>
      <c r="G62" s="25"/>
      <c r="H62" s="92"/>
      <c r="I62" s="25"/>
      <c r="J62" s="25"/>
    </row>
    <row r="63" spans="1:10" x14ac:dyDescent="0.2">
      <c r="A63" s="3"/>
      <c r="H63" s="73"/>
    </row>
    <row r="64" spans="1:10" x14ac:dyDescent="0.2">
      <c r="A64" s="3"/>
      <c r="H64" s="73"/>
    </row>
    <row r="65" spans="1:10" x14ac:dyDescent="0.2">
      <c r="A65" s="3"/>
      <c r="H65" s="73"/>
    </row>
    <row r="66" spans="1:10" x14ac:dyDescent="0.2">
      <c r="A66" s="3"/>
      <c r="H66" s="73"/>
    </row>
    <row r="67" spans="1:10" x14ac:dyDescent="0.2">
      <c r="A67" s="3"/>
      <c r="H67" s="73"/>
    </row>
    <row r="68" spans="1:10" x14ac:dyDescent="0.2">
      <c r="A68" s="3"/>
      <c r="H68" s="73"/>
    </row>
    <row r="69" spans="1:10" x14ac:dyDescent="0.2">
      <c r="A69" s="3"/>
      <c r="H69" s="73"/>
    </row>
    <row r="70" spans="1:10" x14ac:dyDescent="0.2">
      <c r="A70" s="3"/>
      <c r="H70" s="73"/>
    </row>
    <row r="71" spans="1:10" x14ac:dyDescent="0.2">
      <c r="A71" s="3"/>
      <c r="H71" s="73"/>
    </row>
    <row r="72" spans="1:10" x14ac:dyDescent="0.2">
      <c r="A72" s="3"/>
      <c r="H72" s="73"/>
    </row>
    <row r="73" spans="1:10" x14ac:dyDescent="0.2">
      <c r="A73" s="17"/>
      <c r="B73" s="14"/>
      <c r="C73" s="26" t="s">
        <v>34</v>
      </c>
      <c r="D73" s="16"/>
      <c r="E73" s="93" t="s">
        <v>35</v>
      </c>
      <c r="F73" s="26" t="s">
        <v>34</v>
      </c>
      <c r="G73" s="16"/>
      <c r="H73" s="94"/>
      <c r="I73" s="95" t="s">
        <v>35</v>
      </c>
      <c r="J73" s="16"/>
    </row>
    <row r="74" spans="1:10" x14ac:dyDescent="0.2">
      <c r="A74" s="96"/>
      <c r="B74" s="27"/>
      <c r="C74" s="27"/>
      <c r="D74" s="27"/>
      <c r="E74" s="27"/>
      <c r="F74" s="27"/>
      <c r="G74" s="27"/>
      <c r="H74" s="97"/>
      <c r="I74" s="27"/>
      <c r="J74" s="27"/>
    </row>
    <row r="75" spans="1:10" x14ac:dyDescent="0.2">
      <c r="H75" s="73"/>
    </row>
    <row r="76" spans="1:10" x14ac:dyDescent="0.2">
      <c r="H76" s="73"/>
    </row>
    <row r="77" spans="1:10" x14ac:dyDescent="0.2">
      <c r="H77" s="73"/>
    </row>
    <row r="78" spans="1:10" x14ac:dyDescent="0.2">
      <c r="A78" s="98"/>
      <c r="B78" s="28"/>
      <c r="C78" s="28"/>
      <c r="D78" s="28"/>
      <c r="E78" s="28"/>
      <c r="F78" s="28"/>
      <c r="G78" s="28"/>
      <c r="H78" s="99"/>
      <c r="I78" s="28"/>
      <c r="J78" s="28"/>
    </row>
    <row r="79" spans="1:10" ht="18" x14ac:dyDescent="0.2">
      <c r="A79" s="17"/>
      <c r="B79" s="4" t="s">
        <v>71</v>
      </c>
      <c r="C79" s="14"/>
      <c r="D79" s="14"/>
      <c r="E79" s="14"/>
      <c r="F79" s="14"/>
      <c r="G79" s="14"/>
      <c r="H79" s="76"/>
      <c r="I79" s="14"/>
      <c r="J79" s="14"/>
    </row>
    <row r="80" spans="1:10" x14ac:dyDescent="0.2">
      <c r="A80" s="17"/>
      <c r="B80" s="14"/>
      <c r="C80" s="14"/>
      <c r="D80" s="14"/>
      <c r="E80" s="14"/>
      <c r="F80" s="14"/>
      <c r="G80" s="14"/>
      <c r="H80" s="76"/>
      <c r="I80" s="14"/>
      <c r="J80" s="14"/>
    </row>
    <row r="81" spans="1:10" x14ac:dyDescent="0.2">
      <c r="A81" s="17"/>
      <c r="B81" s="9" t="s">
        <v>8</v>
      </c>
      <c r="C81" s="14"/>
      <c r="D81" s="14"/>
      <c r="E81" s="14"/>
      <c r="F81" s="14"/>
      <c r="G81" s="14"/>
      <c r="H81" s="76"/>
      <c r="I81" s="14"/>
      <c r="J81" s="14"/>
    </row>
    <row r="82" spans="1:10" x14ac:dyDescent="0.2">
      <c r="A82" s="17"/>
      <c r="B82" s="14"/>
      <c r="C82" s="14"/>
      <c r="D82" s="192" t="str">
        <f>D7</f>
        <v>„Oprava a revize klimatizací v obvodu Oblastního Ředitelství Ústí nad Labem“</v>
      </c>
      <c r="E82" s="193"/>
      <c r="F82" s="193"/>
      <c r="G82" s="193"/>
      <c r="H82" s="76"/>
      <c r="I82" s="14"/>
      <c r="J82" s="14"/>
    </row>
    <row r="83" spans="1:10" x14ac:dyDescent="0.2">
      <c r="A83" s="3"/>
      <c r="B83" s="9" t="s">
        <v>69</v>
      </c>
      <c r="H83" s="73"/>
    </row>
    <row r="84" spans="1:10" x14ac:dyDescent="0.2">
      <c r="A84" s="17"/>
      <c r="B84" s="14"/>
      <c r="C84" s="14"/>
      <c r="D84" s="192" t="s">
        <v>94</v>
      </c>
      <c r="E84" s="194"/>
      <c r="F84" s="194"/>
      <c r="G84" s="194"/>
      <c r="H84" s="76"/>
      <c r="I84" s="14"/>
      <c r="J84" s="14"/>
    </row>
    <row r="85" spans="1:10" x14ac:dyDescent="0.2">
      <c r="A85" s="17"/>
      <c r="B85" s="9" t="s">
        <v>70</v>
      </c>
      <c r="C85" s="14"/>
      <c r="D85" s="14"/>
      <c r="E85" s="14"/>
      <c r="F85" s="14"/>
      <c r="G85" s="14"/>
      <c r="H85" s="76"/>
      <c r="I85" s="14"/>
      <c r="J85" s="14"/>
    </row>
    <row r="86" spans="1:10" ht="12.75" customHeight="1" x14ac:dyDescent="0.2">
      <c r="A86" s="17"/>
      <c r="B86" s="14"/>
      <c r="C86" s="14"/>
      <c r="D86" s="172" t="str">
        <f>D11</f>
        <v>1 - servisní prohlídka</v>
      </c>
      <c r="E86" s="194"/>
      <c r="F86" s="194"/>
      <c r="G86" s="194"/>
      <c r="H86" s="76"/>
      <c r="I86" s="14"/>
      <c r="J86" s="14"/>
    </row>
    <row r="87" spans="1:10" x14ac:dyDescent="0.2">
      <c r="A87" s="17"/>
      <c r="B87" s="14"/>
      <c r="C87" s="14"/>
      <c r="D87" s="14"/>
      <c r="E87" s="14"/>
      <c r="F87" s="14"/>
      <c r="G87" s="14"/>
      <c r="H87" s="76"/>
      <c r="I87" s="14"/>
      <c r="J87" s="14"/>
    </row>
    <row r="88" spans="1:10" x14ac:dyDescent="0.2">
      <c r="A88" s="17"/>
      <c r="B88" s="9" t="s">
        <v>11</v>
      </c>
      <c r="C88" s="14"/>
      <c r="D88" s="14"/>
      <c r="E88" s="10" t="str">
        <f>D14</f>
        <v>Obvod Oblastního ředitelství Ústí nad Labem</v>
      </c>
      <c r="F88" s="14"/>
      <c r="G88" s="14"/>
      <c r="H88" s="77" t="s">
        <v>13</v>
      </c>
      <c r="I88" s="70">
        <f>IF(I14="","",I14)</f>
        <v>44181</v>
      </c>
      <c r="J88" s="14"/>
    </row>
    <row r="89" spans="1:10" x14ac:dyDescent="0.2">
      <c r="A89" s="17"/>
      <c r="B89" s="14"/>
      <c r="C89" s="14"/>
      <c r="D89" s="14"/>
      <c r="E89" s="14"/>
      <c r="F89" s="14"/>
      <c r="G89" s="14"/>
      <c r="H89" s="76"/>
      <c r="I89" s="14"/>
      <c r="J89" s="14"/>
    </row>
    <row r="90" spans="1:10" x14ac:dyDescent="0.2">
      <c r="A90" s="17"/>
      <c r="B90" s="9" t="s">
        <v>14</v>
      </c>
      <c r="C90" s="14"/>
      <c r="D90" s="14"/>
      <c r="E90" s="10" t="str">
        <f>D17</f>
        <v>Správa železnic, státní organizace; Oblastní ředitelství Ústí nad Labem</v>
      </c>
      <c r="F90" s="14"/>
      <c r="G90" s="14"/>
      <c r="H90" s="77" t="s">
        <v>19</v>
      </c>
      <c r="I90" s="68" t="str">
        <f>D23</f>
        <v/>
      </c>
      <c r="J90" s="14"/>
    </row>
    <row r="91" spans="1:10" x14ac:dyDescent="0.2">
      <c r="A91" s="17"/>
      <c r="B91" s="9" t="s">
        <v>17</v>
      </c>
      <c r="C91" s="14"/>
      <c r="D91" s="14"/>
      <c r="E91" s="10" t="str">
        <f>IF(D20="","",D20)</f>
        <v>Vyplň údaj</v>
      </c>
      <c r="F91" s="14"/>
      <c r="G91" s="14"/>
      <c r="H91" s="77" t="s">
        <v>20</v>
      </c>
      <c r="I91" s="68" t="str">
        <f>D26</f>
        <v/>
      </c>
      <c r="J91" s="14"/>
    </row>
    <row r="92" spans="1:10" x14ac:dyDescent="0.2">
      <c r="A92" s="17"/>
      <c r="B92" s="14"/>
      <c r="C92" s="14"/>
      <c r="D92" s="14"/>
      <c r="E92" s="14"/>
      <c r="F92" s="14"/>
      <c r="G92" s="14"/>
      <c r="H92" s="76"/>
      <c r="I92" s="14"/>
      <c r="J92" s="14"/>
    </row>
    <row r="93" spans="1:10" x14ac:dyDescent="0.2">
      <c r="A93" s="17"/>
      <c r="B93" s="100" t="s">
        <v>72</v>
      </c>
      <c r="C93" s="85"/>
      <c r="D93" s="85"/>
      <c r="E93" s="85"/>
      <c r="F93" s="85"/>
      <c r="G93" s="85"/>
      <c r="H93" s="101"/>
      <c r="I93" s="102" t="s">
        <v>73</v>
      </c>
      <c r="J93" s="85"/>
    </row>
    <row r="94" spans="1:10" x14ac:dyDescent="0.2">
      <c r="A94" s="17"/>
      <c r="B94" s="14"/>
      <c r="C94" s="14"/>
      <c r="D94" s="14"/>
      <c r="E94" s="14"/>
      <c r="F94" s="14"/>
      <c r="G94" s="14"/>
      <c r="H94" s="76"/>
      <c r="I94" s="14"/>
      <c r="J94" s="14"/>
    </row>
    <row r="95" spans="1:10" ht="15.75" x14ac:dyDescent="0.2">
      <c r="A95" s="17"/>
      <c r="B95" s="103" t="s">
        <v>74</v>
      </c>
      <c r="C95" s="14"/>
      <c r="D95" s="14"/>
      <c r="E95" s="14"/>
      <c r="F95" s="14"/>
      <c r="G95" s="14"/>
      <c r="H95" s="76"/>
      <c r="I95" s="72">
        <f>I118</f>
        <v>0</v>
      </c>
      <c r="J95" s="14"/>
    </row>
    <row r="96" spans="1:10" ht="15" x14ac:dyDescent="0.2">
      <c r="A96" s="104"/>
      <c r="B96" s="105"/>
      <c r="C96" s="106" t="s">
        <v>75</v>
      </c>
      <c r="D96" s="107"/>
      <c r="E96" s="107"/>
      <c r="F96" s="107"/>
      <c r="G96" s="107"/>
      <c r="H96" s="108"/>
      <c r="I96" s="109">
        <f>I119</f>
        <v>0</v>
      </c>
      <c r="J96" s="105"/>
    </row>
    <row r="97" spans="1:10" x14ac:dyDescent="0.2">
      <c r="A97" s="17"/>
      <c r="B97" s="14"/>
      <c r="C97" s="14"/>
      <c r="D97" s="14"/>
      <c r="E97" s="14"/>
      <c r="F97" s="14"/>
      <c r="G97" s="14"/>
      <c r="H97" s="76"/>
      <c r="I97" s="14"/>
      <c r="J97" s="14"/>
    </row>
    <row r="98" spans="1:10" x14ac:dyDescent="0.2">
      <c r="A98" s="96"/>
      <c r="B98" s="27"/>
      <c r="C98" s="27"/>
      <c r="D98" s="27"/>
      <c r="E98" s="27"/>
      <c r="F98" s="27"/>
      <c r="G98" s="27"/>
      <c r="H98" s="97"/>
      <c r="I98" s="27"/>
      <c r="J98" s="27"/>
    </row>
    <row r="99" spans="1:10" x14ac:dyDescent="0.2">
      <c r="H99" s="73"/>
    </row>
    <row r="100" spans="1:10" x14ac:dyDescent="0.2">
      <c r="H100" s="73"/>
    </row>
    <row r="101" spans="1:10" x14ac:dyDescent="0.2">
      <c r="H101" s="73"/>
    </row>
    <row r="102" spans="1:10" x14ac:dyDescent="0.2">
      <c r="A102" s="98"/>
      <c r="B102" s="28"/>
      <c r="C102" s="28"/>
      <c r="D102" s="28"/>
      <c r="E102" s="28"/>
      <c r="F102" s="28"/>
      <c r="G102" s="28"/>
      <c r="H102" s="99"/>
      <c r="I102" s="28"/>
      <c r="J102" s="28"/>
    </row>
    <row r="103" spans="1:10" ht="18" x14ac:dyDescent="0.2">
      <c r="A103" s="17"/>
      <c r="B103" s="4" t="s">
        <v>76</v>
      </c>
      <c r="C103" s="14"/>
      <c r="D103" s="14"/>
      <c r="E103" s="14"/>
      <c r="F103" s="14"/>
      <c r="G103" s="14"/>
      <c r="H103" s="76"/>
      <c r="I103" s="14"/>
      <c r="J103" s="14"/>
    </row>
    <row r="104" spans="1:10" x14ac:dyDescent="0.2">
      <c r="A104" s="17"/>
      <c r="B104" s="14"/>
      <c r="C104" s="14"/>
      <c r="D104" s="14"/>
      <c r="E104" s="14"/>
      <c r="F104" s="14"/>
      <c r="G104" s="14"/>
      <c r="H104" s="76"/>
      <c r="I104" s="14"/>
      <c r="J104" s="14"/>
    </row>
    <row r="105" spans="1:10" x14ac:dyDescent="0.2">
      <c r="A105" s="17"/>
      <c r="B105" s="9" t="s">
        <v>8</v>
      </c>
      <c r="C105" s="14"/>
      <c r="D105" s="14"/>
      <c r="E105" s="14"/>
      <c r="F105" s="14"/>
      <c r="G105" s="14"/>
      <c r="H105" s="76"/>
      <c r="I105" s="14"/>
      <c r="J105" s="14"/>
    </row>
    <row r="106" spans="1:10" x14ac:dyDescent="0.2">
      <c r="A106" s="17"/>
      <c r="B106" s="14"/>
      <c r="C106" s="14"/>
      <c r="D106" s="192" t="str">
        <f>D7</f>
        <v>„Oprava a revize klimatizací v obvodu Oblastního Ředitelství Ústí nad Labem“</v>
      </c>
      <c r="E106" s="193"/>
      <c r="F106" s="193"/>
      <c r="G106" s="193"/>
      <c r="H106" s="76"/>
      <c r="I106" s="14"/>
      <c r="J106" s="14"/>
    </row>
    <row r="107" spans="1:10" x14ac:dyDescent="0.2">
      <c r="A107" s="3"/>
      <c r="B107" s="9" t="s">
        <v>69</v>
      </c>
      <c r="H107" s="73"/>
    </row>
    <row r="108" spans="1:10" x14ac:dyDescent="0.2">
      <c r="A108" s="17"/>
      <c r="B108" s="14"/>
      <c r="C108" s="14"/>
      <c r="D108" s="192" t="s">
        <v>94</v>
      </c>
      <c r="E108" s="194"/>
      <c r="F108" s="194"/>
      <c r="G108" s="194"/>
      <c r="H108" s="76"/>
      <c r="I108" s="14"/>
      <c r="J108" s="14"/>
    </row>
    <row r="109" spans="1:10" x14ac:dyDescent="0.2">
      <c r="A109" s="17"/>
      <c r="B109" s="9" t="s">
        <v>70</v>
      </c>
      <c r="C109" s="14"/>
      <c r="D109" s="14"/>
      <c r="E109" s="14"/>
      <c r="F109" s="14"/>
      <c r="G109" s="14"/>
      <c r="H109" s="76"/>
      <c r="I109" s="14"/>
      <c r="J109" s="14"/>
    </row>
    <row r="110" spans="1:10" ht="12.75" customHeight="1" x14ac:dyDescent="0.2">
      <c r="A110" s="17"/>
      <c r="B110" s="14"/>
      <c r="C110" s="14"/>
      <c r="D110" s="172" t="str">
        <f>D11</f>
        <v>1 - servisní prohlídka</v>
      </c>
      <c r="E110" s="194"/>
      <c r="F110" s="194"/>
      <c r="G110" s="194"/>
      <c r="H110" s="76"/>
      <c r="I110" s="14"/>
      <c r="J110" s="14"/>
    </row>
    <row r="111" spans="1:10" x14ac:dyDescent="0.2">
      <c r="A111" s="17"/>
      <c r="B111" s="14"/>
      <c r="C111" s="14"/>
      <c r="D111" s="14"/>
      <c r="E111" s="14"/>
      <c r="F111" s="14"/>
      <c r="G111" s="14"/>
      <c r="H111" s="76"/>
      <c r="I111" s="14"/>
      <c r="J111" s="14"/>
    </row>
    <row r="112" spans="1:10" x14ac:dyDescent="0.2">
      <c r="A112" s="17"/>
      <c r="B112" s="9" t="s">
        <v>11</v>
      </c>
      <c r="C112" s="14"/>
      <c r="D112" s="14"/>
      <c r="E112" s="10" t="str">
        <f>D14</f>
        <v>Obvod Oblastního ředitelství Ústí nad Labem</v>
      </c>
      <c r="F112" s="14"/>
      <c r="G112" s="14"/>
      <c r="H112" s="77" t="s">
        <v>13</v>
      </c>
      <c r="I112" s="70">
        <f>IF(I14="","",I14)</f>
        <v>44181</v>
      </c>
      <c r="J112" s="14"/>
    </row>
    <row r="113" spans="1:10" x14ac:dyDescent="0.2">
      <c r="A113" s="17"/>
      <c r="B113" s="14"/>
      <c r="C113" s="14"/>
      <c r="D113" s="14"/>
      <c r="E113" s="14"/>
      <c r="F113" s="14"/>
      <c r="G113" s="14"/>
      <c r="H113" s="76"/>
      <c r="I113" s="14"/>
      <c r="J113" s="14"/>
    </row>
    <row r="114" spans="1:10" x14ac:dyDescent="0.2">
      <c r="A114" s="17"/>
      <c r="B114" s="9" t="s">
        <v>14</v>
      </c>
      <c r="C114" s="14"/>
      <c r="D114" s="14"/>
      <c r="E114" s="10" t="str">
        <f>D17</f>
        <v>Správa železnic, státní organizace; Oblastní ředitelství Ústí nad Labem</v>
      </c>
      <c r="F114" s="14"/>
      <c r="G114" s="14"/>
      <c r="H114" s="77" t="s">
        <v>19</v>
      </c>
      <c r="I114" s="68" t="str">
        <f>D23</f>
        <v/>
      </c>
      <c r="J114" s="14"/>
    </row>
    <row r="115" spans="1:10" x14ac:dyDescent="0.2">
      <c r="A115" s="17"/>
      <c r="B115" s="9" t="s">
        <v>17</v>
      </c>
      <c r="C115" s="14"/>
      <c r="D115" s="14"/>
      <c r="E115" s="10" t="str">
        <f>IF(D20="","",D20)</f>
        <v>Vyplň údaj</v>
      </c>
      <c r="F115" s="14"/>
      <c r="G115" s="14"/>
      <c r="H115" s="77" t="s">
        <v>20</v>
      </c>
      <c r="I115" s="68" t="str">
        <f>D26</f>
        <v/>
      </c>
      <c r="J115" s="14"/>
    </row>
    <row r="116" spans="1:10" x14ac:dyDescent="0.2">
      <c r="A116" s="17"/>
      <c r="B116" s="14"/>
      <c r="C116" s="14"/>
      <c r="D116" s="14"/>
      <c r="E116" s="14"/>
      <c r="F116" s="14"/>
      <c r="G116" s="14"/>
      <c r="H116" s="76"/>
      <c r="I116" s="14"/>
      <c r="J116" s="14"/>
    </row>
    <row r="117" spans="1:10" x14ac:dyDescent="0.2">
      <c r="A117" s="110"/>
      <c r="B117" s="111" t="s">
        <v>77</v>
      </c>
      <c r="C117" s="112" t="s">
        <v>44</v>
      </c>
      <c r="D117" s="112" t="s">
        <v>40</v>
      </c>
      <c r="E117" s="112" t="s">
        <v>41</v>
      </c>
      <c r="F117" s="112" t="s">
        <v>78</v>
      </c>
      <c r="G117" s="139" t="s">
        <v>79</v>
      </c>
      <c r="H117" s="113" t="s">
        <v>80</v>
      </c>
      <c r="I117" s="112" t="s">
        <v>73</v>
      </c>
      <c r="J117" s="146" t="s">
        <v>81</v>
      </c>
    </row>
    <row r="118" spans="1:10" ht="15.75" x14ac:dyDescent="0.25">
      <c r="A118" s="17"/>
      <c r="B118" s="44" t="s">
        <v>82</v>
      </c>
      <c r="C118" s="14"/>
      <c r="D118" s="14"/>
      <c r="E118" s="14"/>
      <c r="F118" s="14"/>
      <c r="G118" s="14"/>
      <c r="H118" s="76"/>
      <c r="I118" s="115">
        <f>I120</f>
        <v>0</v>
      </c>
      <c r="J118" s="14"/>
    </row>
    <row r="119" spans="1:10" ht="15" x14ac:dyDescent="0.2">
      <c r="A119" s="116"/>
      <c r="B119" s="117"/>
      <c r="C119" s="118" t="s">
        <v>83</v>
      </c>
      <c r="D119" s="119" t="s">
        <v>84</v>
      </c>
      <c r="E119" s="119" t="s">
        <v>85</v>
      </c>
      <c r="F119" s="117"/>
      <c r="G119" s="117"/>
      <c r="H119" s="120"/>
      <c r="I119" s="121">
        <f>I120</f>
        <v>0</v>
      </c>
      <c r="J119" s="117"/>
    </row>
    <row r="120" spans="1:10" ht="24" x14ac:dyDescent="0.2">
      <c r="A120" s="17"/>
      <c r="B120" s="122" t="s">
        <v>86</v>
      </c>
      <c r="C120" s="122" t="s">
        <v>87</v>
      </c>
      <c r="D120" s="123" t="s">
        <v>95</v>
      </c>
      <c r="E120" s="124" t="s">
        <v>96</v>
      </c>
      <c r="F120" s="125" t="s">
        <v>88</v>
      </c>
      <c r="G120" s="147">
        <v>580</v>
      </c>
      <c r="H120" s="126"/>
      <c r="I120" s="127">
        <f>ROUND(H120*G120,2)</f>
        <v>0</v>
      </c>
      <c r="J120" s="124" t="s">
        <v>167</v>
      </c>
    </row>
    <row r="121" spans="1:10" ht="68.25" x14ac:dyDescent="0.2">
      <c r="A121" s="17"/>
      <c r="B121" s="14"/>
      <c r="C121" s="128" t="s">
        <v>89</v>
      </c>
      <c r="D121" s="14"/>
      <c r="E121" s="129" t="s">
        <v>97</v>
      </c>
      <c r="F121" s="14"/>
      <c r="G121" s="14"/>
      <c r="H121" s="76"/>
      <c r="I121" s="14"/>
      <c r="J121" s="14"/>
    </row>
    <row r="122" spans="1:10" x14ac:dyDescent="0.2">
      <c r="A122" s="96"/>
      <c r="B122" s="27"/>
      <c r="C122" s="27"/>
      <c r="D122" s="27"/>
      <c r="E122" s="27"/>
      <c r="F122" s="27"/>
      <c r="G122" s="27"/>
      <c r="H122" s="97"/>
      <c r="I122" s="27"/>
      <c r="J122" s="27"/>
    </row>
  </sheetData>
  <sheetProtection sheet="1" objects="1" scenarios="1"/>
  <protectedRanges>
    <protectedRange sqref="H120" name="Oblast1"/>
  </protectedRanges>
  <mergeCells count="11">
    <mergeCell ref="D84:G84"/>
    <mergeCell ref="D86:G86"/>
    <mergeCell ref="D106:G106"/>
    <mergeCell ref="D108:G108"/>
    <mergeCell ref="D110:G110"/>
    <mergeCell ref="D82:G82"/>
    <mergeCell ref="D7:G7"/>
    <mergeCell ref="D9:G9"/>
    <mergeCell ref="D11:G11"/>
    <mergeCell ref="D20:G20"/>
    <mergeCell ref="D29:G29"/>
  </mergeCells>
  <pageMargins left="0.25" right="0.25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FBF9F-8695-4003-BEA7-6FD3E2C7CF76}">
  <sheetPr>
    <pageSetUpPr fitToPage="1"/>
  </sheetPr>
  <dimension ref="A1:J154"/>
  <sheetViews>
    <sheetView topLeftCell="A102" workbookViewId="0">
      <selection activeCell="A9" sqref="A1:G1048576"/>
    </sheetView>
  </sheetViews>
  <sheetFormatPr defaultRowHeight="12.75" x14ac:dyDescent="0.2"/>
  <cols>
    <col min="1" max="1" width="1.25" customWidth="1"/>
    <col min="2" max="2" width="3.125" customWidth="1"/>
    <col min="3" max="3" width="3.25" customWidth="1"/>
    <col min="4" max="4" width="12.875" customWidth="1"/>
    <col min="5" max="5" width="38.125" customWidth="1"/>
    <col min="6" max="6" width="5.25" customWidth="1"/>
    <col min="7" max="7" width="8.625" customWidth="1"/>
    <col min="8" max="10" width="15.125" customWidth="1"/>
  </cols>
  <sheetData>
    <row r="1" spans="1:10" x14ac:dyDescent="0.2">
      <c r="H1" s="73"/>
    </row>
    <row r="2" spans="1:10" x14ac:dyDescent="0.2">
      <c r="H2" s="73"/>
    </row>
    <row r="3" spans="1:10" x14ac:dyDescent="0.2">
      <c r="A3" s="74"/>
      <c r="B3" s="2"/>
      <c r="C3" s="2"/>
      <c r="D3" s="2"/>
      <c r="E3" s="2"/>
      <c r="F3" s="2"/>
      <c r="G3" s="2"/>
      <c r="H3" s="75"/>
      <c r="I3" s="2"/>
      <c r="J3" s="2"/>
    </row>
    <row r="4" spans="1:10" ht="18" x14ac:dyDescent="0.2">
      <c r="A4" s="3"/>
      <c r="C4" s="4" t="s">
        <v>68</v>
      </c>
      <c r="H4" s="73"/>
    </row>
    <row r="5" spans="1:10" x14ac:dyDescent="0.2">
      <c r="A5" s="3"/>
      <c r="H5" s="73"/>
    </row>
    <row r="6" spans="1:10" x14ac:dyDescent="0.2">
      <c r="A6" s="3"/>
      <c r="C6" s="9" t="s">
        <v>8</v>
      </c>
      <c r="H6" s="73"/>
    </row>
    <row r="7" spans="1:10" x14ac:dyDescent="0.2">
      <c r="A7" s="3"/>
      <c r="D7" s="192" t="str">
        <f>Rekapitulace!I6</f>
        <v>„Oprava a revize klimatizací v obvodu Oblastního Ředitelství Ústí nad Labem“</v>
      </c>
      <c r="E7" s="193"/>
      <c r="F7" s="193"/>
      <c r="G7" s="193"/>
      <c r="H7" s="73"/>
    </row>
    <row r="8" spans="1:10" x14ac:dyDescent="0.2">
      <c r="A8" s="3"/>
      <c r="C8" s="9" t="s">
        <v>69</v>
      </c>
      <c r="D8" s="136"/>
      <c r="E8" s="136"/>
      <c r="F8" s="136"/>
      <c r="G8" s="136"/>
      <c r="H8" s="73"/>
    </row>
    <row r="9" spans="1:10" x14ac:dyDescent="0.2">
      <c r="A9" s="17"/>
      <c r="B9" s="14"/>
      <c r="C9" s="14"/>
      <c r="D9" s="192" t="s">
        <v>63</v>
      </c>
      <c r="E9" s="194"/>
      <c r="F9" s="194"/>
      <c r="G9" s="194"/>
      <c r="H9" s="76"/>
      <c r="I9" s="14"/>
      <c r="J9" s="14"/>
    </row>
    <row r="10" spans="1:10" x14ac:dyDescent="0.2">
      <c r="A10" s="17"/>
      <c r="B10" s="14"/>
      <c r="C10" s="9" t="s">
        <v>70</v>
      </c>
      <c r="D10" s="14"/>
      <c r="E10" s="14"/>
      <c r="F10" s="14"/>
      <c r="G10" s="14"/>
      <c r="H10" s="76"/>
      <c r="I10" s="14"/>
      <c r="J10" s="14"/>
    </row>
    <row r="11" spans="1:10" x14ac:dyDescent="0.2">
      <c r="A11" s="17"/>
      <c r="B11" s="14"/>
      <c r="C11" s="14"/>
      <c r="D11" s="172" t="s">
        <v>154</v>
      </c>
      <c r="E11" s="194"/>
      <c r="F11" s="194"/>
      <c r="G11" s="194"/>
      <c r="H11" s="76"/>
      <c r="I11" s="14"/>
      <c r="J11" s="14"/>
    </row>
    <row r="12" spans="1:10" x14ac:dyDescent="0.2">
      <c r="A12" s="17"/>
      <c r="B12" s="14"/>
      <c r="C12" s="14"/>
      <c r="D12" s="14"/>
      <c r="E12" s="14"/>
      <c r="F12" s="14"/>
      <c r="G12" s="14"/>
      <c r="H12" s="76"/>
      <c r="I12" s="14"/>
      <c r="J12" s="14"/>
    </row>
    <row r="13" spans="1:10" x14ac:dyDescent="0.2">
      <c r="A13" s="17"/>
      <c r="B13" s="14"/>
      <c r="C13" s="9" t="s">
        <v>9</v>
      </c>
      <c r="E13" s="138">
        <f>Rekapitulace!F7</f>
        <v>0</v>
      </c>
      <c r="F13" s="14"/>
      <c r="G13" s="14"/>
      <c r="H13" s="77" t="s">
        <v>10</v>
      </c>
      <c r="I13" s="10" t="s">
        <v>0</v>
      </c>
      <c r="J13" s="14"/>
    </row>
    <row r="14" spans="1:10" x14ac:dyDescent="0.2">
      <c r="A14" s="17"/>
      <c r="B14" s="14"/>
      <c r="C14" s="9" t="s">
        <v>11</v>
      </c>
      <c r="E14" s="138" t="str">
        <f>Rekapitulace!F8</f>
        <v>Obvod Oblastního ředitelství Ústí nad Labem</v>
      </c>
      <c r="F14" s="14"/>
      <c r="G14" s="14"/>
      <c r="H14" s="77" t="s">
        <v>13</v>
      </c>
      <c r="I14" s="70">
        <f>Rekapitulace!AL8</f>
        <v>44181</v>
      </c>
      <c r="J14" s="14"/>
    </row>
    <row r="15" spans="1:10" x14ac:dyDescent="0.2">
      <c r="A15" s="17"/>
      <c r="B15" s="14"/>
      <c r="C15" s="14"/>
      <c r="E15" s="14"/>
      <c r="F15" s="14"/>
      <c r="G15" s="14"/>
      <c r="H15" s="76"/>
      <c r="I15" s="14"/>
      <c r="J15" s="14"/>
    </row>
    <row r="16" spans="1:10" x14ac:dyDescent="0.2">
      <c r="A16" s="17"/>
      <c r="B16" s="14"/>
      <c r="C16" s="9" t="s">
        <v>14</v>
      </c>
      <c r="D16" s="14"/>
      <c r="E16" s="14"/>
      <c r="F16" s="14"/>
      <c r="G16" s="14"/>
      <c r="H16" s="77" t="s">
        <v>15</v>
      </c>
      <c r="I16" s="10" t="s">
        <v>0</v>
      </c>
      <c r="J16" s="14"/>
    </row>
    <row r="17" spans="1:10" x14ac:dyDescent="0.2">
      <c r="A17" s="17"/>
      <c r="B17" s="14"/>
      <c r="C17" s="14"/>
      <c r="D17" s="137" t="str">
        <f>Rekapitulace!C11</f>
        <v>Správa železnic, státní organizace; Oblastní ředitelství Ústí nad Labem</v>
      </c>
      <c r="E17" s="14"/>
      <c r="F17" s="14"/>
      <c r="G17" s="14"/>
      <c r="H17" s="77" t="s">
        <v>16</v>
      </c>
      <c r="I17" s="10" t="s">
        <v>0</v>
      </c>
      <c r="J17" s="14"/>
    </row>
    <row r="18" spans="1:10" x14ac:dyDescent="0.2">
      <c r="A18" s="17"/>
      <c r="B18" s="14"/>
      <c r="C18" s="14"/>
      <c r="D18" s="14"/>
      <c r="E18" s="14"/>
      <c r="F18" s="14"/>
      <c r="G18" s="14"/>
      <c r="H18" s="76"/>
      <c r="I18" s="14"/>
      <c r="J18" s="14"/>
    </row>
    <row r="19" spans="1:10" x14ac:dyDescent="0.2">
      <c r="A19" s="17"/>
      <c r="B19" s="14"/>
      <c r="C19" s="9" t="s">
        <v>17</v>
      </c>
      <c r="D19" s="141"/>
      <c r="E19" s="141"/>
      <c r="F19" s="141"/>
      <c r="G19" s="141"/>
      <c r="H19" s="142" t="s">
        <v>15</v>
      </c>
      <c r="I19" s="140" t="str">
        <f>Rekapitulace!AL13</f>
        <v>Vyplň údaj</v>
      </c>
      <c r="J19" s="14"/>
    </row>
    <row r="20" spans="1:10" x14ac:dyDescent="0.2">
      <c r="A20" s="17"/>
      <c r="B20" s="14"/>
      <c r="C20" s="14"/>
      <c r="D20" s="195" t="str">
        <f>Rekapitulace!C14</f>
        <v>Vyplň údaj</v>
      </c>
      <c r="E20" s="196"/>
      <c r="F20" s="196"/>
      <c r="G20" s="196"/>
      <c r="H20" s="142" t="s">
        <v>16</v>
      </c>
      <c r="I20" s="140" t="str">
        <f>Rekapitulace!AL14</f>
        <v>Vyplň údaj</v>
      </c>
      <c r="J20" s="14"/>
    </row>
    <row r="21" spans="1:10" x14ac:dyDescent="0.2">
      <c r="A21" s="17"/>
      <c r="B21" s="14"/>
      <c r="C21" s="14"/>
      <c r="D21" s="14"/>
      <c r="E21" s="14"/>
      <c r="F21" s="14"/>
      <c r="G21" s="14"/>
      <c r="H21" s="76"/>
      <c r="I21" s="14"/>
      <c r="J21" s="14"/>
    </row>
    <row r="22" spans="1:10" x14ac:dyDescent="0.2">
      <c r="A22" s="17"/>
      <c r="B22" s="14"/>
      <c r="C22" s="9" t="s">
        <v>19</v>
      </c>
      <c r="D22" s="14"/>
      <c r="E22" s="14"/>
      <c r="F22" s="14"/>
      <c r="G22" s="14"/>
      <c r="H22" s="77" t="s">
        <v>15</v>
      </c>
      <c r="I22" s="10" t="s">
        <v>0</v>
      </c>
      <c r="J22" s="14"/>
    </row>
    <row r="23" spans="1:10" x14ac:dyDescent="0.2">
      <c r="A23" s="17"/>
      <c r="B23" s="14"/>
      <c r="C23" s="14"/>
      <c r="D23" s="10" t="s">
        <v>0</v>
      </c>
      <c r="E23" s="14"/>
      <c r="F23" s="14"/>
      <c r="G23" s="14"/>
      <c r="H23" s="77" t="s">
        <v>16</v>
      </c>
      <c r="I23" s="10" t="s">
        <v>0</v>
      </c>
      <c r="J23" s="14"/>
    </row>
    <row r="24" spans="1:10" x14ac:dyDescent="0.2">
      <c r="A24" s="17"/>
      <c r="B24" s="14"/>
      <c r="C24" s="14"/>
      <c r="D24" s="14"/>
      <c r="E24" s="14"/>
      <c r="F24" s="14"/>
      <c r="G24" s="14"/>
      <c r="H24" s="76"/>
      <c r="I24" s="14"/>
      <c r="J24" s="14"/>
    </row>
    <row r="25" spans="1:10" x14ac:dyDescent="0.2">
      <c r="A25" s="17"/>
      <c r="B25" s="14"/>
      <c r="C25" s="9" t="s">
        <v>20</v>
      </c>
      <c r="D25" s="14"/>
      <c r="E25" s="14"/>
      <c r="F25" s="14"/>
      <c r="G25" s="14"/>
      <c r="H25" s="77" t="s">
        <v>15</v>
      </c>
      <c r="I25" s="10" t="s">
        <v>0</v>
      </c>
      <c r="J25" s="14"/>
    </row>
    <row r="26" spans="1:10" x14ac:dyDescent="0.2">
      <c r="A26" s="17"/>
      <c r="B26" s="14"/>
      <c r="C26" s="14"/>
      <c r="D26" s="10" t="s">
        <v>0</v>
      </c>
      <c r="E26" s="14"/>
      <c r="F26" s="14"/>
      <c r="G26" s="14"/>
      <c r="H26" s="77" t="s">
        <v>16</v>
      </c>
      <c r="I26" s="10" t="s">
        <v>0</v>
      </c>
      <c r="J26" s="14"/>
    </row>
    <row r="27" spans="1:10" x14ac:dyDescent="0.2">
      <c r="A27" s="17"/>
      <c r="B27" s="14"/>
      <c r="C27" s="14"/>
      <c r="D27" s="14"/>
      <c r="E27" s="14"/>
      <c r="F27" s="14"/>
      <c r="G27" s="14"/>
      <c r="H27" s="76"/>
      <c r="I27" s="14"/>
      <c r="J27" s="14"/>
    </row>
    <row r="28" spans="1:10" x14ac:dyDescent="0.2">
      <c r="A28" s="17"/>
      <c r="B28" s="14"/>
      <c r="C28" s="9" t="s">
        <v>21</v>
      </c>
      <c r="D28" s="14"/>
      <c r="E28" s="14"/>
      <c r="F28" s="14"/>
      <c r="G28" s="14"/>
      <c r="H28" s="76"/>
      <c r="I28" s="14"/>
      <c r="J28" s="14"/>
    </row>
    <row r="29" spans="1:10" x14ac:dyDescent="0.2">
      <c r="A29" s="78"/>
      <c r="B29" s="79"/>
      <c r="C29" s="79"/>
      <c r="D29" s="157" t="s">
        <v>0</v>
      </c>
      <c r="E29" s="157"/>
      <c r="F29" s="157"/>
      <c r="G29" s="157"/>
      <c r="H29" s="80"/>
      <c r="I29" s="79"/>
      <c r="J29" s="79"/>
    </row>
    <row r="30" spans="1:10" x14ac:dyDescent="0.2">
      <c r="A30" s="17"/>
      <c r="B30" s="14"/>
      <c r="C30" s="14"/>
      <c r="D30" s="14"/>
      <c r="E30" s="14"/>
      <c r="F30" s="14"/>
      <c r="G30" s="14"/>
      <c r="H30" s="76"/>
      <c r="I30" s="14"/>
      <c r="J30" s="14"/>
    </row>
    <row r="31" spans="1:10" x14ac:dyDescent="0.2">
      <c r="A31" s="17"/>
      <c r="B31" s="14"/>
      <c r="C31" s="35"/>
      <c r="D31" s="35"/>
      <c r="E31" s="35"/>
      <c r="F31" s="35"/>
      <c r="G31" s="35"/>
      <c r="H31" s="81"/>
      <c r="I31" s="35"/>
      <c r="J31" s="35"/>
    </row>
    <row r="32" spans="1:10" ht="15.75" x14ac:dyDescent="0.2">
      <c r="A32" s="17"/>
      <c r="B32" s="14"/>
      <c r="C32" s="82" t="s">
        <v>22</v>
      </c>
      <c r="D32" s="14"/>
      <c r="E32" s="14"/>
      <c r="F32" s="14"/>
      <c r="G32" s="14"/>
      <c r="H32" s="76"/>
      <c r="I32" s="72">
        <f>ROUND(I118, 2)</f>
        <v>0</v>
      </c>
      <c r="J32" s="14"/>
    </row>
    <row r="33" spans="1:10" x14ac:dyDescent="0.2">
      <c r="A33" s="17"/>
      <c r="B33" s="14"/>
      <c r="C33" s="35"/>
      <c r="D33" s="35"/>
      <c r="E33" s="35"/>
      <c r="F33" s="35"/>
      <c r="G33" s="35"/>
      <c r="H33" s="81"/>
      <c r="I33" s="35"/>
      <c r="J33" s="35"/>
    </row>
    <row r="34" spans="1:10" x14ac:dyDescent="0.2">
      <c r="A34" s="17"/>
      <c r="B34" s="14"/>
      <c r="C34" s="14"/>
      <c r="D34" s="14"/>
      <c r="E34" s="69" t="s">
        <v>24</v>
      </c>
      <c r="F34" s="14"/>
      <c r="G34" s="14"/>
      <c r="H34" s="83" t="s">
        <v>23</v>
      </c>
      <c r="I34" s="69" t="s">
        <v>25</v>
      </c>
      <c r="J34" s="14"/>
    </row>
    <row r="35" spans="1:10" x14ac:dyDescent="0.2">
      <c r="A35" s="17"/>
      <c r="B35" s="14"/>
      <c r="C35" s="71" t="s">
        <v>26</v>
      </c>
      <c r="D35" s="9" t="s">
        <v>27</v>
      </c>
      <c r="E35" s="65">
        <f>ROUND((SUM(I95:I96)),  2)</f>
        <v>0</v>
      </c>
      <c r="F35" s="14"/>
      <c r="G35" s="14"/>
      <c r="H35" s="84">
        <v>0.21</v>
      </c>
      <c r="I35" s="65">
        <f>ROUND(((SUM(I118:I153))*H35),  2)</f>
        <v>0</v>
      </c>
      <c r="J35" s="14"/>
    </row>
    <row r="36" spans="1:10" x14ac:dyDescent="0.2">
      <c r="A36" s="17"/>
      <c r="B36" s="14"/>
      <c r="C36" s="14"/>
      <c r="D36" s="9" t="s">
        <v>28</v>
      </c>
      <c r="E36" s="65">
        <f>ROUND((SUM(BE118:BE153)),  2)</f>
        <v>0</v>
      </c>
      <c r="F36" s="14"/>
      <c r="G36" s="14"/>
      <c r="H36" s="84">
        <v>0.15</v>
      </c>
      <c r="I36" s="65">
        <f>ROUND(((SUM(BE118:BE153))*H36),  2)</f>
        <v>0</v>
      </c>
      <c r="J36" s="14"/>
    </row>
    <row r="37" spans="1:10" x14ac:dyDescent="0.2">
      <c r="A37" s="17"/>
      <c r="B37" s="14"/>
      <c r="C37" s="14"/>
      <c r="D37" s="14"/>
      <c r="E37" s="14"/>
      <c r="F37" s="14"/>
      <c r="G37" s="14"/>
      <c r="H37" s="76"/>
      <c r="I37" s="14"/>
      <c r="J37" s="14"/>
    </row>
    <row r="38" spans="1:10" ht="15.75" x14ac:dyDescent="0.2">
      <c r="A38" s="17"/>
      <c r="B38" s="85"/>
      <c r="C38" s="86" t="s">
        <v>29</v>
      </c>
      <c r="D38" s="38"/>
      <c r="E38" s="38"/>
      <c r="F38" s="87" t="s">
        <v>30</v>
      </c>
      <c r="G38" s="88" t="s">
        <v>31</v>
      </c>
      <c r="H38" s="89"/>
      <c r="I38" s="90">
        <f>SUM(I32:I36)</f>
        <v>0</v>
      </c>
      <c r="J38" s="91"/>
    </row>
    <row r="39" spans="1:10" x14ac:dyDescent="0.2">
      <c r="A39" s="17"/>
      <c r="B39" s="14"/>
      <c r="C39" s="14"/>
      <c r="D39" s="14"/>
      <c r="E39" s="14"/>
      <c r="F39" s="14"/>
      <c r="G39" s="14"/>
      <c r="H39" s="76"/>
      <c r="I39" s="14"/>
      <c r="J39" s="14"/>
    </row>
    <row r="40" spans="1:10" x14ac:dyDescent="0.2">
      <c r="A40" s="3"/>
      <c r="H40" s="73"/>
    </row>
    <row r="41" spans="1:10" x14ac:dyDescent="0.2">
      <c r="A41" s="3"/>
      <c r="H41" s="73"/>
    </row>
    <row r="42" spans="1:10" x14ac:dyDescent="0.2">
      <c r="A42" s="3"/>
      <c r="H42" s="73"/>
    </row>
    <row r="43" spans="1:10" x14ac:dyDescent="0.2">
      <c r="A43" s="3"/>
      <c r="H43" s="73"/>
    </row>
    <row r="44" spans="1:10" x14ac:dyDescent="0.2">
      <c r="A44" s="3"/>
      <c r="H44" s="73"/>
    </row>
    <row r="45" spans="1:10" x14ac:dyDescent="0.2">
      <c r="A45" s="3"/>
      <c r="H45" s="73"/>
    </row>
    <row r="46" spans="1:10" x14ac:dyDescent="0.2">
      <c r="A46" s="3"/>
      <c r="H46" s="73"/>
    </row>
    <row r="47" spans="1:10" x14ac:dyDescent="0.2">
      <c r="A47" s="17"/>
      <c r="B47" s="14"/>
      <c r="C47" s="24" t="s">
        <v>32</v>
      </c>
      <c r="D47" s="25"/>
      <c r="E47" s="25"/>
      <c r="F47" s="24" t="s">
        <v>33</v>
      </c>
      <c r="G47" s="25"/>
      <c r="H47" s="92"/>
      <c r="I47" s="25"/>
      <c r="J47" s="25"/>
    </row>
    <row r="48" spans="1:10" x14ac:dyDescent="0.2">
      <c r="A48" s="3"/>
      <c r="H48" s="73"/>
    </row>
    <row r="49" spans="1:10" x14ac:dyDescent="0.2">
      <c r="A49" s="3"/>
      <c r="H49" s="73"/>
    </row>
    <row r="50" spans="1:10" x14ac:dyDescent="0.2">
      <c r="A50" s="3"/>
      <c r="H50" s="73"/>
    </row>
    <row r="51" spans="1:10" x14ac:dyDescent="0.2">
      <c r="A51" s="3"/>
      <c r="H51" s="73"/>
    </row>
    <row r="52" spans="1:10" x14ac:dyDescent="0.2">
      <c r="A52" s="3"/>
      <c r="H52" s="73"/>
    </row>
    <row r="53" spans="1:10" x14ac:dyDescent="0.2">
      <c r="A53" s="3"/>
      <c r="H53" s="73"/>
    </row>
    <row r="54" spans="1:10" x14ac:dyDescent="0.2">
      <c r="A54" s="3"/>
      <c r="H54" s="73"/>
    </row>
    <row r="55" spans="1:10" x14ac:dyDescent="0.2">
      <c r="A55" s="3"/>
      <c r="H55" s="73"/>
    </row>
    <row r="56" spans="1:10" x14ac:dyDescent="0.2">
      <c r="A56" s="3"/>
      <c r="H56" s="73"/>
    </row>
    <row r="57" spans="1:10" x14ac:dyDescent="0.2">
      <c r="A57" s="3"/>
      <c r="H57" s="73"/>
    </row>
    <row r="58" spans="1:10" x14ac:dyDescent="0.2">
      <c r="A58" s="17"/>
      <c r="B58" s="14"/>
      <c r="C58" s="26" t="s">
        <v>34</v>
      </c>
      <c r="D58" s="16"/>
      <c r="E58" s="93" t="s">
        <v>35</v>
      </c>
      <c r="F58" s="26" t="s">
        <v>34</v>
      </c>
      <c r="G58" s="16"/>
      <c r="H58" s="94"/>
      <c r="I58" s="95" t="s">
        <v>35</v>
      </c>
      <c r="J58" s="16"/>
    </row>
    <row r="59" spans="1:10" x14ac:dyDescent="0.2">
      <c r="A59" s="3"/>
      <c r="H59" s="73"/>
    </row>
    <row r="60" spans="1:10" x14ac:dyDescent="0.2">
      <c r="A60" s="3"/>
      <c r="H60" s="73"/>
    </row>
    <row r="61" spans="1:10" x14ac:dyDescent="0.2">
      <c r="A61" s="3"/>
      <c r="H61" s="73"/>
    </row>
    <row r="62" spans="1:10" x14ac:dyDescent="0.2">
      <c r="A62" s="17"/>
      <c r="B62" s="14"/>
      <c r="C62" s="24" t="s">
        <v>36</v>
      </c>
      <c r="D62" s="25"/>
      <c r="E62" s="25"/>
      <c r="F62" s="24" t="s">
        <v>37</v>
      </c>
      <c r="G62" s="25"/>
      <c r="H62" s="92"/>
      <c r="I62" s="25"/>
      <c r="J62" s="25"/>
    </row>
    <row r="63" spans="1:10" x14ac:dyDescent="0.2">
      <c r="A63" s="3"/>
      <c r="H63" s="73"/>
    </row>
    <row r="64" spans="1:10" x14ac:dyDescent="0.2">
      <c r="A64" s="3"/>
      <c r="H64" s="73"/>
    </row>
    <row r="65" spans="1:10" x14ac:dyDescent="0.2">
      <c r="A65" s="3"/>
      <c r="H65" s="73"/>
    </row>
    <row r="66" spans="1:10" x14ac:dyDescent="0.2">
      <c r="A66" s="3"/>
      <c r="H66" s="73"/>
    </row>
    <row r="67" spans="1:10" x14ac:dyDescent="0.2">
      <c r="A67" s="3"/>
      <c r="H67" s="73"/>
    </row>
    <row r="68" spans="1:10" x14ac:dyDescent="0.2">
      <c r="A68" s="3"/>
      <c r="H68" s="73"/>
    </row>
    <row r="69" spans="1:10" x14ac:dyDescent="0.2">
      <c r="A69" s="3"/>
      <c r="H69" s="73"/>
    </row>
    <row r="70" spans="1:10" x14ac:dyDescent="0.2">
      <c r="A70" s="3"/>
      <c r="H70" s="73"/>
    </row>
    <row r="71" spans="1:10" x14ac:dyDescent="0.2">
      <c r="A71" s="3"/>
      <c r="H71" s="73"/>
    </row>
    <row r="72" spans="1:10" x14ac:dyDescent="0.2">
      <c r="A72" s="3"/>
      <c r="H72" s="73"/>
    </row>
    <row r="73" spans="1:10" x14ac:dyDescent="0.2">
      <c r="A73" s="17"/>
      <c r="B73" s="14"/>
      <c r="C73" s="26" t="s">
        <v>34</v>
      </c>
      <c r="D73" s="16"/>
      <c r="E73" s="93" t="s">
        <v>35</v>
      </c>
      <c r="F73" s="26" t="s">
        <v>34</v>
      </c>
      <c r="G73" s="16"/>
      <c r="H73" s="94"/>
      <c r="I73" s="95" t="s">
        <v>35</v>
      </c>
      <c r="J73" s="16"/>
    </row>
    <row r="74" spans="1:10" x14ac:dyDescent="0.2">
      <c r="A74" s="96"/>
      <c r="B74" s="27"/>
      <c r="C74" s="27"/>
      <c r="D74" s="27"/>
      <c r="E74" s="27"/>
      <c r="F74" s="27"/>
      <c r="G74" s="27"/>
      <c r="H74" s="97"/>
      <c r="I74" s="27"/>
      <c r="J74" s="27"/>
    </row>
    <row r="75" spans="1:10" x14ac:dyDescent="0.2">
      <c r="H75" s="73"/>
    </row>
    <row r="76" spans="1:10" x14ac:dyDescent="0.2">
      <c r="H76" s="73"/>
    </row>
    <row r="77" spans="1:10" x14ac:dyDescent="0.2">
      <c r="H77" s="73"/>
    </row>
    <row r="78" spans="1:10" x14ac:dyDescent="0.2">
      <c r="A78" s="98"/>
      <c r="B78" s="28"/>
      <c r="C78" s="28"/>
      <c r="D78" s="28"/>
      <c r="E78" s="28"/>
      <c r="F78" s="28"/>
      <c r="G78" s="28"/>
      <c r="H78" s="99"/>
      <c r="I78" s="28"/>
      <c r="J78" s="28"/>
    </row>
    <row r="79" spans="1:10" ht="18" x14ac:dyDescent="0.2">
      <c r="A79" s="17"/>
      <c r="B79" s="4" t="s">
        <v>71</v>
      </c>
      <c r="C79" s="14"/>
      <c r="D79" s="14"/>
      <c r="E79" s="14"/>
      <c r="F79" s="14"/>
      <c r="G79" s="14"/>
      <c r="H79" s="76"/>
      <c r="I79" s="14"/>
      <c r="J79" s="14"/>
    </row>
    <row r="80" spans="1:10" x14ac:dyDescent="0.2">
      <c r="A80" s="17"/>
      <c r="B80" s="14"/>
      <c r="C80" s="14"/>
      <c r="D80" s="14"/>
      <c r="E80" s="14"/>
      <c r="F80" s="14"/>
      <c r="G80" s="14"/>
      <c r="H80" s="76"/>
      <c r="I80" s="14"/>
      <c r="J80" s="14"/>
    </row>
    <row r="81" spans="1:10" x14ac:dyDescent="0.2">
      <c r="A81" s="17"/>
      <c r="B81" s="9" t="s">
        <v>8</v>
      </c>
      <c r="C81" s="14"/>
      <c r="D81" s="14"/>
      <c r="E81" s="14"/>
      <c r="F81" s="14"/>
      <c r="G81" s="14"/>
      <c r="H81" s="76"/>
      <c r="I81" s="14"/>
      <c r="J81" s="14"/>
    </row>
    <row r="82" spans="1:10" x14ac:dyDescent="0.2">
      <c r="A82" s="17"/>
      <c r="B82" s="14"/>
      <c r="C82" s="14"/>
      <c r="D82" s="192" t="str">
        <f>D7</f>
        <v>„Oprava a revize klimatizací v obvodu Oblastního Ředitelství Ústí nad Labem“</v>
      </c>
      <c r="E82" s="193"/>
      <c r="F82" s="193"/>
      <c r="G82" s="193"/>
      <c r="H82" s="76"/>
      <c r="I82" s="14"/>
      <c r="J82" s="14"/>
    </row>
    <row r="83" spans="1:10" x14ac:dyDescent="0.2">
      <c r="A83" s="3"/>
      <c r="B83" s="9" t="s">
        <v>69</v>
      </c>
      <c r="H83" s="73"/>
    </row>
    <row r="84" spans="1:10" x14ac:dyDescent="0.2">
      <c r="A84" s="17"/>
      <c r="B84" s="14"/>
      <c r="C84" s="14"/>
      <c r="D84" s="192" t="s">
        <v>94</v>
      </c>
      <c r="E84" s="194"/>
      <c r="F84" s="194"/>
      <c r="G84" s="194"/>
      <c r="H84" s="76"/>
      <c r="I84" s="14"/>
      <c r="J84" s="14"/>
    </row>
    <row r="85" spans="1:10" x14ac:dyDescent="0.2">
      <c r="A85" s="17"/>
      <c r="B85" s="9" t="s">
        <v>70</v>
      </c>
      <c r="C85" s="14"/>
      <c r="D85" s="14"/>
      <c r="E85" s="14"/>
      <c r="F85" s="14"/>
      <c r="G85" s="14"/>
      <c r="H85" s="76"/>
      <c r="I85" s="14"/>
      <c r="J85" s="14"/>
    </row>
    <row r="86" spans="1:10" x14ac:dyDescent="0.2">
      <c r="A86" s="17"/>
      <c r="B86" s="14"/>
      <c r="C86" s="14"/>
      <c r="D86" s="172" t="str">
        <f>D11</f>
        <v>2 - práce a dodávky</v>
      </c>
      <c r="E86" s="194"/>
      <c r="F86" s="194"/>
      <c r="G86" s="194"/>
      <c r="H86" s="76"/>
      <c r="I86" s="14"/>
      <c r="J86" s="14"/>
    </row>
    <row r="87" spans="1:10" x14ac:dyDescent="0.2">
      <c r="A87" s="17"/>
      <c r="B87" s="14"/>
      <c r="C87" s="14"/>
      <c r="D87" s="14"/>
      <c r="E87" s="14"/>
      <c r="F87" s="14"/>
      <c r="G87" s="14"/>
      <c r="H87" s="76"/>
      <c r="I87" s="14"/>
      <c r="J87" s="14"/>
    </row>
    <row r="88" spans="1:10" x14ac:dyDescent="0.2">
      <c r="A88" s="17"/>
      <c r="B88" s="9" t="s">
        <v>11</v>
      </c>
      <c r="C88" s="14"/>
      <c r="D88" s="14"/>
      <c r="E88" s="10" t="str">
        <f>E14</f>
        <v>Obvod Oblastního ředitelství Ústí nad Labem</v>
      </c>
      <c r="F88" s="14"/>
      <c r="G88" s="14"/>
      <c r="H88" s="77" t="s">
        <v>13</v>
      </c>
      <c r="I88" s="70">
        <f>IF(I14="","",I14)</f>
        <v>44181</v>
      </c>
      <c r="J88" s="14"/>
    </row>
    <row r="89" spans="1:10" x14ac:dyDescent="0.2">
      <c r="A89" s="17"/>
      <c r="B89" s="14"/>
      <c r="C89" s="14"/>
      <c r="D89" s="14"/>
      <c r="E89" s="14"/>
      <c r="F89" s="14"/>
      <c r="G89" s="14"/>
      <c r="H89" s="76"/>
      <c r="I89" s="14"/>
      <c r="J89" s="14"/>
    </row>
    <row r="90" spans="1:10" x14ac:dyDescent="0.2">
      <c r="A90" s="17"/>
      <c r="B90" s="9" t="s">
        <v>14</v>
      </c>
      <c r="C90" s="14"/>
      <c r="D90" s="14"/>
      <c r="E90" s="10" t="str">
        <f>D17</f>
        <v>Správa železnic, státní organizace; Oblastní ředitelství Ústí nad Labem</v>
      </c>
      <c r="F90" s="14"/>
      <c r="G90" s="14"/>
      <c r="H90" s="77" t="s">
        <v>19</v>
      </c>
      <c r="I90" s="68" t="str">
        <f>D23</f>
        <v/>
      </c>
      <c r="J90" s="14"/>
    </row>
    <row r="91" spans="1:10" x14ac:dyDescent="0.2">
      <c r="A91" s="17"/>
      <c r="B91" s="9" t="s">
        <v>17</v>
      </c>
      <c r="C91" s="14"/>
      <c r="D91" s="14"/>
      <c r="E91" s="10" t="str">
        <f>IF(D20="","",D20)</f>
        <v>Vyplň údaj</v>
      </c>
      <c r="F91" s="14"/>
      <c r="G91" s="14"/>
      <c r="H91" s="77" t="s">
        <v>20</v>
      </c>
      <c r="I91" s="68" t="str">
        <f>D26</f>
        <v/>
      </c>
      <c r="J91" s="14"/>
    </row>
    <row r="92" spans="1:10" x14ac:dyDescent="0.2">
      <c r="A92" s="17"/>
      <c r="B92" s="14"/>
      <c r="C92" s="14"/>
      <c r="D92" s="14"/>
      <c r="E92" s="14"/>
      <c r="F92" s="14"/>
      <c r="G92" s="14"/>
      <c r="H92" s="76"/>
      <c r="I92" s="14"/>
      <c r="J92" s="14"/>
    </row>
    <row r="93" spans="1:10" x14ac:dyDescent="0.2">
      <c r="A93" s="17"/>
      <c r="B93" s="100" t="s">
        <v>72</v>
      </c>
      <c r="C93" s="85"/>
      <c r="D93" s="85"/>
      <c r="E93" s="85"/>
      <c r="F93" s="85"/>
      <c r="G93" s="85"/>
      <c r="H93" s="101"/>
      <c r="I93" s="102" t="s">
        <v>73</v>
      </c>
      <c r="J93" s="85"/>
    </row>
    <row r="94" spans="1:10" x14ac:dyDescent="0.2">
      <c r="A94" s="17"/>
      <c r="B94" s="14"/>
      <c r="C94" s="14"/>
      <c r="D94" s="14"/>
      <c r="E94" s="14"/>
      <c r="F94" s="14"/>
      <c r="G94" s="14"/>
      <c r="H94" s="76"/>
      <c r="I94" s="14"/>
      <c r="J94" s="14"/>
    </row>
    <row r="95" spans="1:10" ht="15.75" x14ac:dyDescent="0.2">
      <c r="A95" s="17"/>
      <c r="B95" s="103" t="s">
        <v>74</v>
      </c>
      <c r="C95" s="14"/>
      <c r="D95" s="14"/>
      <c r="E95" s="14"/>
      <c r="F95" s="14"/>
      <c r="G95" s="14"/>
      <c r="H95" s="76"/>
      <c r="I95" s="72">
        <f>I118</f>
        <v>0</v>
      </c>
      <c r="J95" s="14"/>
    </row>
    <row r="96" spans="1:10" ht="15" x14ac:dyDescent="0.2">
      <c r="A96" s="104"/>
      <c r="B96" s="105"/>
      <c r="C96" s="106" t="s">
        <v>75</v>
      </c>
      <c r="D96" s="107"/>
      <c r="E96" s="107"/>
      <c r="F96" s="107"/>
      <c r="G96" s="107"/>
      <c r="H96" s="108"/>
      <c r="I96" s="109">
        <f>I141</f>
        <v>0</v>
      </c>
      <c r="J96" s="105"/>
    </row>
    <row r="97" spans="1:10" x14ac:dyDescent="0.2">
      <c r="A97" s="17"/>
      <c r="B97" s="14"/>
      <c r="C97" s="14"/>
      <c r="D97" s="14"/>
      <c r="E97" s="14"/>
      <c r="F97" s="14"/>
      <c r="G97" s="14"/>
      <c r="H97" s="76"/>
      <c r="I97" s="14"/>
      <c r="J97" s="14"/>
    </row>
    <row r="98" spans="1:10" x14ac:dyDescent="0.2">
      <c r="A98" s="96"/>
      <c r="B98" s="27"/>
      <c r="C98" s="27"/>
      <c r="D98" s="27"/>
      <c r="E98" s="27"/>
      <c r="F98" s="27"/>
      <c r="G98" s="27"/>
      <c r="H98" s="97"/>
      <c r="I98" s="27"/>
      <c r="J98" s="27"/>
    </row>
    <row r="99" spans="1:10" x14ac:dyDescent="0.2">
      <c r="H99" s="73"/>
    </row>
    <row r="100" spans="1:10" x14ac:dyDescent="0.2">
      <c r="H100" s="73"/>
    </row>
    <row r="101" spans="1:10" x14ac:dyDescent="0.2">
      <c r="H101" s="73"/>
    </row>
    <row r="102" spans="1:10" x14ac:dyDescent="0.2">
      <c r="A102" s="98"/>
      <c r="B102" s="28"/>
      <c r="C102" s="28"/>
      <c r="D102" s="28"/>
      <c r="E102" s="28"/>
      <c r="F102" s="28"/>
      <c r="G102" s="28"/>
      <c r="H102" s="99"/>
      <c r="I102" s="28"/>
      <c r="J102" s="28"/>
    </row>
    <row r="103" spans="1:10" ht="18" x14ac:dyDescent="0.2">
      <c r="A103" s="17"/>
      <c r="B103" s="4" t="s">
        <v>76</v>
      </c>
      <c r="C103" s="14"/>
      <c r="D103" s="14"/>
      <c r="E103" s="14"/>
      <c r="F103" s="14"/>
      <c r="G103" s="14"/>
      <c r="H103" s="76"/>
      <c r="I103" s="14"/>
      <c r="J103" s="14"/>
    </row>
    <row r="104" spans="1:10" x14ac:dyDescent="0.2">
      <c r="A104" s="17"/>
      <c r="B104" s="14"/>
      <c r="C104" s="14"/>
      <c r="D104" s="14"/>
      <c r="E104" s="14"/>
      <c r="F104" s="14"/>
      <c r="G104" s="14"/>
      <c r="H104" s="76"/>
      <c r="I104" s="14"/>
      <c r="J104" s="14"/>
    </row>
    <row r="105" spans="1:10" x14ac:dyDescent="0.2">
      <c r="A105" s="17"/>
      <c r="B105" s="9" t="s">
        <v>8</v>
      </c>
      <c r="C105" s="14"/>
      <c r="D105" s="14"/>
      <c r="E105" s="14"/>
      <c r="F105" s="14"/>
      <c r="G105" s="14"/>
      <c r="H105" s="76"/>
      <c r="I105" s="14"/>
      <c r="J105" s="14"/>
    </row>
    <row r="106" spans="1:10" x14ac:dyDescent="0.2">
      <c r="A106" s="17"/>
      <c r="B106" s="14"/>
      <c r="C106" s="14"/>
      <c r="D106" s="192" t="str">
        <f>D7</f>
        <v>„Oprava a revize klimatizací v obvodu Oblastního Ředitelství Ústí nad Labem“</v>
      </c>
      <c r="E106" s="193"/>
      <c r="F106" s="193"/>
      <c r="G106" s="193"/>
      <c r="H106" s="76"/>
      <c r="I106" s="14"/>
      <c r="J106" s="14"/>
    </row>
    <row r="107" spans="1:10" x14ac:dyDescent="0.2">
      <c r="A107" s="3"/>
      <c r="B107" s="9" t="s">
        <v>69</v>
      </c>
      <c r="H107" s="73"/>
    </row>
    <row r="108" spans="1:10" x14ac:dyDescent="0.2">
      <c r="A108" s="17"/>
      <c r="B108" s="14"/>
      <c r="C108" s="14"/>
      <c r="D108" s="192" t="s">
        <v>94</v>
      </c>
      <c r="E108" s="194"/>
      <c r="F108" s="194"/>
      <c r="G108" s="194"/>
      <c r="H108" s="76"/>
      <c r="I108" s="14"/>
      <c r="J108" s="14"/>
    </row>
    <row r="109" spans="1:10" x14ac:dyDescent="0.2">
      <c r="A109" s="17"/>
      <c r="B109" s="9" t="s">
        <v>70</v>
      </c>
      <c r="C109" s="14"/>
      <c r="D109" s="14"/>
      <c r="E109" s="14"/>
      <c r="F109" s="14"/>
      <c r="G109" s="14"/>
      <c r="H109" s="76"/>
      <c r="I109" s="14"/>
      <c r="J109" s="14"/>
    </row>
    <row r="110" spans="1:10" x14ac:dyDescent="0.2">
      <c r="A110" s="17"/>
      <c r="B110" s="14"/>
      <c r="C110" s="14"/>
      <c r="D110" s="172" t="str">
        <f>D11</f>
        <v>2 - práce a dodávky</v>
      </c>
      <c r="E110" s="194"/>
      <c r="F110" s="194"/>
      <c r="G110" s="194"/>
      <c r="H110" s="76"/>
      <c r="I110" s="14"/>
      <c r="J110" s="14"/>
    </row>
    <row r="111" spans="1:10" x14ac:dyDescent="0.2">
      <c r="A111" s="17"/>
      <c r="B111" s="14"/>
      <c r="C111" s="14"/>
      <c r="D111" s="14"/>
      <c r="E111" s="14"/>
      <c r="F111" s="14"/>
      <c r="G111" s="14"/>
      <c r="H111" s="76"/>
      <c r="I111" s="14"/>
      <c r="J111" s="14"/>
    </row>
    <row r="112" spans="1:10" x14ac:dyDescent="0.2">
      <c r="A112" s="17"/>
      <c r="B112" s="9" t="s">
        <v>11</v>
      </c>
      <c r="C112" s="14"/>
      <c r="D112" s="14"/>
      <c r="E112" s="10" t="str">
        <f>E88</f>
        <v>Obvod Oblastního ředitelství Ústí nad Labem</v>
      </c>
      <c r="F112" s="14"/>
      <c r="G112" s="14"/>
      <c r="H112" s="77" t="s">
        <v>13</v>
      </c>
      <c r="I112" s="70">
        <f>IF(I14="","",I14)</f>
        <v>44181</v>
      </c>
      <c r="J112" s="14"/>
    </row>
    <row r="113" spans="1:10" x14ac:dyDescent="0.2">
      <c r="A113" s="17"/>
      <c r="B113" s="14"/>
      <c r="C113" s="14"/>
      <c r="D113" s="14"/>
      <c r="E113" s="14"/>
      <c r="F113" s="14"/>
      <c r="G113" s="14"/>
      <c r="H113" s="76"/>
      <c r="I113" s="14"/>
      <c r="J113" s="14"/>
    </row>
    <row r="114" spans="1:10" x14ac:dyDescent="0.2">
      <c r="A114" s="17"/>
      <c r="B114" s="9" t="s">
        <v>14</v>
      </c>
      <c r="C114" s="14"/>
      <c r="D114" s="14"/>
      <c r="E114" s="10" t="str">
        <f>D17</f>
        <v>Správa železnic, státní organizace; Oblastní ředitelství Ústí nad Labem</v>
      </c>
      <c r="F114" s="14"/>
      <c r="G114" s="14"/>
      <c r="H114" s="77" t="s">
        <v>19</v>
      </c>
      <c r="I114" s="68" t="str">
        <f>D23</f>
        <v/>
      </c>
      <c r="J114" s="14"/>
    </row>
    <row r="115" spans="1:10" x14ac:dyDescent="0.2">
      <c r="A115" s="17"/>
      <c r="B115" s="9" t="s">
        <v>17</v>
      </c>
      <c r="C115" s="14"/>
      <c r="D115" s="14"/>
      <c r="E115" s="10" t="str">
        <f>IF(D20="","",D20)</f>
        <v>Vyplň údaj</v>
      </c>
      <c r="F115" s="14"/>
      <c r="G115" s="14"/>
      <c r="H115" s="77" t="s">
        <v>20</v>
      </c>
      <c r="I115" s="68" t="str">
        <f>D26</f>
        <v/>
      </c>
      <c r="J115" s="14"/>
    </row>
    <row r="116" spans="1:10" x14ac:dyDescent="0.2">
      <c r="A116" s="17"/>
      <c r="B116" s="14"/>
      <c r="C116" s="14"/>
      <c r="D116" s="14"/>
      <c r="E116" s="14"/>
      <c r="F116" s="14"/>
      <c r="G116" s="14"/>
      <c r="H116" s="76"/>
      <c r="I116" s="14"/>
      <c r="J116" s="14"/>
    </row>
    <row r="117" spans="1:10" x14ac:dyDescent="0.2">
      <c r="A117" s="110"/>
      <c r="B117" s="111" t="s">
        <v>77</v>
      </c>
      <c r="C117" s="112" t="s">
        <v>44</v>
      </c>
      <c r="D117" s="112" t="s">
        <v>40</v>
      </c>
      <c r="E117" s="112" t="s">
        <v>41</v>
      </c>
      <c r="F117" s="112" t="s">
        <v>78</v>
      </c>
      <c r="G117" s="145" t="s">
        <v>79</v>
      </c>
      <c r="H117" s="113" t="s">
        <v>80</v>
      </c>
      <c r="I117" s="112" t="s">
        <v>73</v>
      </c>
      <c r="J117" s="146" t="s">
        <v>81</v>
      </c>
    </row>
    <row r="118" spans="1:10" ht="15.75" x14ac:dyDescent="0.25">
      <c r="A118" s="17"/>
      <c r="B118" s="44" t="s">
        <v>82</v>
      </c>
      <c r="C118" s="14"/>
      <c r="D118" s="14"/>
      <c r="E118" s="14"/>
      <c r="F118" s="14"/>
      <c r="G118" s="14"/>
      <c r="H118" s="76"/>
      <c r="I118" s="115">
        <f>SUM(I119:I141)</f>
        <v>0</v>
      </c>
      <c r="J118" s="14"/>
    </row>
    <row r="119" spans="1:10" ht="24" x14ac:dyDescent="0.2">
      <c r="A119" s="17"/>
      <c r="B119" s="130" t="s">
        <v>86</v>
      </c>
      <c r="C119" s="130" t="s">
        <v>99</v>
      </c>
      <c r="D119" s="131" t="s">
        <v>100</v>
      </c>
      <c r="E119" s="132" t="s">
        <v>101</v>
      </c>
      <c r="F119" s="133" t="s">
        <v>88</v>
      </c>
      <c r="G119" s="148">
        <v>8</v>
      </c>
      <c r="H119" s="134"/>
      <c r="I119" s="135">
        <f>ROUND(H119*G119,2)</f>
        <v>0</v>
      </c>
      <c r="J119" s="132" t="s">
        <v>167</v>
      </c>
    </row>
    <row r="120" spans="1:10" ht="19.5" x14ac:dyDescent="0.2">
      <c r="A120" s="17"/>
      <c r="B120" s="14"/>
      <c r="C120" s="128" t="s">
        <v>89</v>
      </c>
      <c r="D120" s="14"/>
      <c r="E120" s="129" t="s">
        <v>101</v>
      </c>
      <c r="F120" s="14"/>
      <c r="G120" s="141"/>
      <c r="H120" s="76"/>
      <c r="I120" s="14"/>
      <c r="J120" s="14"/>
    </row>
    <row r="121" spans="1:10" ht="24" x14ac:dyDescent="0.2">
      <c r="A121" s="17"/>
      <c r="B121" s="130" t="s">
        <v>90</v>
      </c>
      <c r="C121" s="130" t="s">
        <v>99</v>
      </c>
      <c r="D121" s="131" t="s">
        <v>102</v>
      </c>
      <c r="E121" s="132" t="s">
        <v>103</v>
      </c>
      <c r="F121" s="133" t="s">
        <v>88</v>
      </c>
      <c r="G121" s="148">
        <v>8</v>
      </c>
      <c r="H121" s="134"/>
      <c r="I121" s="135">
        <f>ROUND(H121*G121,2)</f>
        <v>0</v>
      </c>
      <c r="J121" s="132" t="s">
        <v>167</v>
      </c>
    </row>
    <row r="122" spans="1:10" ht="19.5" x14ac:dyDescent="0.2">
      <c r="A122" s="17"/>
      <c r="B122" s="14"/>
      <c r="C122" s="128" t="s">
        <v>89</v>
      </c>
      <c r="D122" s="14"/>
      <c r="E122" s="129" t="s">
        <v>103</v>
      </c>
      <c r="F122" s="14"/>
      <c r="G122" s="141"/>
      <c r="H122" s="76"/>
      <c r="I122" s="14"/>
      <c r="J122" s="14"/>
    </row>
    <row r="123" spans="1:10" ht="36" x14ac:dyDescent="0.2">
      <c r="A123" s="17"/>
      <c r="B123" s="130" t="s">
        <v>91</v>
      </c>
      <c r="C123" s="130" t="s">
        <v>99</v>
      </c>
      <c r="D123" s="131" t="s">
        <v>104</v>
      </c>
      <c r="E123" s="132" t="s">
        <v>105</v>
      </c>
      <c r="F123" s="133" t="s">
        <v>88</v>
      </c>
      <c r="G123" s="148">
        <v>10</v>
      </c>
      <c r="H123" s="134"/>
      <c r="I123" s="135">
        <f>ROUND(H123*G123,2)</f>
        <v>0</v>
      </c>
      <c r="J123" s="132" t="s">
        <v>167</v>
      </c>
    </row>
    <row r="124" spans="1:10" ht="19.5" x14ac:dyDescent="0.2">
      <c r="A124" s="17"/>
      <c r="B124" s="14"/>
      <c r="C124" s="128" t="s">
        <v>89</v>
      </c>
      <c r="D124" s="14"/>
      <c r="E124" s="129" t="s">
        <v>105</v>
      </c>
      <c r="F124" s="14"/>
      <c r="G124" s="141"/>
      <c r="H124" s="76"/>
      <c r="I124" s="14"/>
      <c r="J124" s="14"/>
    </row>
    <row r="125" spans="1:10" ht="48" x14ac:dyDescent="0.2">
      <c r="A125" s="17"/>
      <c r="B125" s="130" t="s">
        <v>92</v>
      </c>
      <c r="C125" s="130" t="s">
        <v>99</v>
      </c>
      <c r="D125" s="131" t="s">
        <v>106</v>
      </c>
      <c r="E125" s="132" t="s">
        <v>107</v>
      </c>
      <c r="F125" s="133" t="s">
        <v>108</v>
      </c>
      <c r="G125" s="148">
        <v>230</v>
      </c>
      <c r="H125" s="134"/>
      <c r="I125" s="135">
        <f>ROUND(H125*G125,2)</f>
        <v>0</v>
      </c>
      <c r="J125" s="132" t="s">
        <v>167</v>
      </c>
    </row>
    <row r="126" spans="1:10" ht="29.25" x14ac:dyDescent="0.2">
      <c r="A126" s="17"/>
      <c r="B126" s="14"/>
      <c r="C126" s="128" t="s">
        <v>89</v>
      </c>
      <c r="D126" s="14"/>
      <c r="E126" s="129" t="s">
        <v>107</v>
      </c>
      <c r="F126" s="14"/>
      <c r="G126" s="141"/>
      <c r="H126" s="76"/>
      <c r="I126" s="14"/>
      <c r="J126" s="14"/>
    </row>
    <row r="127" spans="1:10" ht="48" x14ac:dyDescent="0.2">
      <c r="A127" s="17"/>
      <c r="B127" s="130" t="s">
        <v>93</v>
      </c>
      <c r="C127" s="130" t="s">
        <v>99</v>
      </c>
      <c r="D127" s="131" t="s">
        <v>109</v>
      </c>
      <c r="E127" s="132" t="s">
        <v>110</v>
      </c>
      <c r="F127" s="133" t="s">
        <v>108</v>
      </c>
      <c r="G127" s="148">
        <v>75</v>
      </c>
      <c r="H127" s="134"/>
      <c r="I127" s="135">
        <f>ROUND(H127*G127,2)</f>
        <v>0</v>
      </c>
      <c r="J127" s="132" t="s">
        <v>167</v>
      </c>
    </row>
    <row r="128" spans="1:10" ht="29.25" x14ac:dyDescent="0.2">
      <c r="A128" s="17"/>
      <c r="B128" s="14"/>
      <c r="C128" s="128" t="s">
        <v>89</v>
      </c>
      <c r="D128" s="14"/>
      <c r="E128" s="129" t="s">
        <v>110</v>
      </c>
      <c r="F128" s="14"/>
      <c r="G128" s="141"/>
      <c r="H128" s="76"/>
      <c r="I128" s="14"/>
      <c r="J128" s="14"/>
    </row>
    <row r="129" spans="1:10" ht="36" x14ac:dyDescent="0.2">
      <c r="A129" s="17"/>
      <c r="B129" s="130" t="s">
        <v>111</v>
      </c>
      <c r="C129" s="130" t="s">
        <v>99</v>
      </c>
      <c r="D129" s="131" t="s">
        <v>112</v>
      </c>
      <c r="E129" s="132" t="s">
        <v>113</v>
      </c>
      <c r="F129" s="133" t="s">
        <v>88</v>
      </c>
      <c r="G129" s="148">
        <v>12</v>
      </c>
      <c r="H129" s="134"/>
      <c r="I129" s="135">
        <f>ROUND(H129*G129,2)</f>
        <v>0</v>
      </c>
      <c r="J129" s="132" t="s">
        <v>167</v>
      </c>
    </row>
    <row r="130" spans="1:10" ht="19.5" x14ac:dyDescent="0.2">
      <c r="A130" s="17"/>
      <c r="B130" s="14"/>
      <c r="C130" s="128" t="s">
        <v>89</v>
      </c>
      <c r="D130" s="14"/>
      <c r="E130" s="129" t="s">
        <v>113</v>
      </c>
      <c r="F130" s="14"/>
      <c r="G130" s="141"/>
      <c r="H130" s="76"/>
      <c r="I130" s="14"/>
      <c r="J130" s="14"/>
    </row>
    <row r="131" spans="1:10" ht="24" x14ac:dyDescent="0.2">
      <c r="A131" s="17"/>
      <c r="B131" s="130" t="s">
        <v>114</v>
      </c>
      <c r="C131" s="130" t="s">
        <v>99</v>
      </c>
      <c r="D131" s="131" t="s">
        <v>115</v>
      </c>
      <c r="E131" s="132" t="s">
        <v>116</v>
      </c>
      <c r="F131" s="133" t="s">
        <v>117</v>
      </c>
      <c r="G131" s="148">
        <v>30</v>
      </c>
      <c r="H131" s="134"/>
      <c r="I131" s="135">
        <f>ROUND(H131*G131,2)</f>
        <v>0</v>
      </c>
      <c r="J131" s="132" t="s">
        <v>167</v>
      </c>
    </row>
    <row r="132" spans="1:10" x14ac:dyDescent="0.2">
      <c r="A132" s="17"/>
      <c r="B132" s="14"/>
      <c r="C132" s="128" t="s">
        <v>89</v>
      </c>
      <c r="D132" s="14"/>
      <c r="E132" s="129" t="s">
        <v>116</v>
      </c>
      <c r="F132" s="14"/>
      <c r="G132" s="141"/>
      <c r="H132" s="76"/>
      <c r="I132" s="14"/>
      <c r="J132" s="14"/>
    </row>
    <row r="133" spans="1:10" ht="24" x14ac:dyDescent="0.2">
      <c r="A133" s="17"/>
      <c r="B133" s="130" t="s">
        <v>118</v>
      </c>
      <c r="C133" s="130" t="s">
        <v>99</v>
      </c>
      <c r="D133" s="131" t="s">
        <v>119</v>
      </c>
      <c r="E133" s="132" t="s">
        <v>120</v>
      </c>
      <c r="F133" s="133" t="s">
        <v>121</v>
      </c>
      <c r="G133" s="148">
        <v>105</v>
      </c>
      <c r="H133" s="134"/>
      <c r="I133" s="135">
        <f>ROUND(H133*G133,2)</f>
        <v>0</v>
      </c>
      <c r="J133" s="132" t="s">
        <v>167</v>
      </c>
    </row>
    <row r="134" spans="1:10" x14ac:dyDescent="0.2">
      <c r="A134" s="17"/>
      <c r="B134" s="14"/>
      <c r="C134" s="128" t="s">
        <v>89</v>
      </c>
      <c r="D134" s="14"/>
      <c r="E134" s="129" t="s">
        <v>120</v>
      </c>
      <c r="F134" s="14"/>
      <c r="G134" s="141"/>
      <c r="H134" s="76"/>
      <c r="I134" s="14"/>
      <c r="J134" s="14"/>
    </row>
    <row r="135" spans="1:10" ht="24" x14ac:dyDescent="0.2">
      <c r="A135" s="17"/>
      <c r="B135" s="130" t="s">
        <v>122</v>
      </c>
      <c r="C135" s="130" t="s">
        <v>99</v>
      </c>
      <c r="D135" s="131" t="s">
        <v>123</v>
      </c>
      <c r="E135" s="132" t="s">
        <v>124</v>
      </c>
      <c r="F135" s="133" t="s">
        <v>88</v>
      </c>
      <c r="G135" s="148">
        <v>21</v>
      </c>
      <c r="H135" s="134"/>
      <c r="I135" s="135">
        <f>ROUND(H135*G135,2)</f>
        <v>0</v>
      </c>
      <c r="J135" s="132" t="s">
        <v>167</v>
      </c>
    </row>
    <row r="136" spans="1:10" x14ac:dyDescent="0.2">
      <c r="A136" s="17"/>
      <c r="B136" s="14"/>
      <c r="C136" s="128" t="s">
        <v>89</v>
      </c>
      <c r="D136" s="14"/>
      <c r="E136" s="129" t="s">
        <v>124</v>
      </c>
      <c r="F136" s="14"/>
      <c r="G136" s="141"/>
      <c r="H136" s="76"/>
      <c r="I136" s="14"/>
      <c r="J136" s="14"/>
    </row>
    <row r="137" spans="1:10" ht="24" x14ac:dyDescent="0.2">
      <c r="A137" s="17"/>
      <c r="B137" s="130" t="s">
        <v>125</v>
      </c>
      <c r="C137" s="130" t="s">
        <v>99</v>
      </c>
      <c r="D137" s="131" t="s">
        <v>126</v>
      </c>
      <c r="E137" s="132" t="s">
        <v>127</v>
      </c>
      <c r="F137" s="133" t="s">
        <v>88</v>
      </c>
      <c r="G137" s="148">
        <v>16</v>
      </c>
      <c r="H137" s="134"/>
      <c r="I137" s="135">
        <f>ROUND(H137*G137,2)</f>
        <v>0</v>
      </c>
      <c r="J137" s="132" t="s">
        <v>167</v>
      </c>
    </row>
    <row r="138" spans="1:10" x14ac:dyDescent="0.2">
      <c r="A138" s="17"/>
      <c r="B138" s="14"/>
      <c r="C138" s="128" t="s">
        <v>89</v>
      </c>
      <c r="D138" s="14"/>
      <c r="E138" s="129" t="s">
        <v>127</v>
      </c>
      <c r="F138" s="14"/>
      <c r="G138" s="141"/>
      <c r="H138" s="76"/>
      <c r="I138" s="14"/>
      <c r="J138" s="14"/>
    </row>
    <row r="139" spans="1:10" ht="24" x14ac:dyDescent="0.2">
      <c r="A139" s="17"/>
      <c r="B139" s="130" t="s">
        <v>128</v>
      </c>
      <c r="C139" s="130" t="s">
        <v>99</v>
      </c>
      <c r="D139" s="131" t="s">
        <v>129</v>
      </c>
      <c r="E139" s="132" t="s">
        <v>130</v>
      </c>
      <c r="F139" s="133" t="s">
        <v>88</v>
      </c>
      <c r="G139" s="148">
        <v>15</v>
      </c>
      <c r="H139" s="134"/>
      <c r="I139" s="135">
        <f>ROUND(H139*G139,2)</f>
        <v>0</v>
      </c>
      <c r="J139" s="132" t="s">
        <v>167</v>
      </c>
    </row>
    <row r="140" spans="1:10" x14ac:dyDescent="0.2">
      <c r="A140" s="17"/>
      <c r="B140" s="14"/>
      <c r="C140" s="128" t="s">
        <v>89</v>
      </c>
      <c r="D140" s="14"/>
      <c r="E140" s="129" t="s">
        <v>130</v>
      </c>
      <c r="F140" s="14"/>
      <c r="G140" s="141"/>
      <c r="H140" s="76"/>
      <c r="I140" s="14"/>
      <c r="J140" s="14"/>
    </row>
    <row r="141" spans="1:10" ht="15" x14ac:dyDescent="0.2">
      <c r="A141" s="116"/>
      <c r="B141" s="117"/>
      <c r="C141" s="118" t="s">
        <v>83</v>
      </c>
      <c r="D141" s="119" t="s">
        <v>84</v>
      </c>
      <c r="E141" s="119" t="s">
        <v>85</v>
      </c>
      <c r="F141" s="117"/>
      <c r="G141" s="141"/>
      <c r="H141" s="120"/>
      <c r="I141" s="121">
        <f>SUM(I142:I152)</f>
        <v>0</v>
      </c>
      <c r="J141" s="117"/>
    </row>
    <row r="142" spans="1:10" ht="24" x14ac:dyDescent="0.2">
      <c r="A142" s="17"/>
      <c r="B142" s="122" t="s">
        <v>131</v>
      </c>
      <c r="C142" s="122" t="s">
        <v>87</v>
      </c>
      <c r="D142" s="123" t="s">
        <v>132</v>
      </c>
      <c r="E142" s="124" t="s">
        <v>133</v>
      </c>
      <c r="F142" s="125" t="s">
        <v>88</v>
      </c>
      <c r="G142" s="147">
        <v>16</v>
      </c>
      <c r="H142" s="134"/>
      <c r="I142" s="127">
        <f>ROUND(H142*G142,2)</f>
        <v>0</v>
      </c>
      <c r="J142" s="124" t="s">
        <v>167</v>
      </c>
    </row>
    <row r="143" spans="1:10" ht="19.5" x14ac:dyDescent="0.2">
      <c r="A143" s="17"/>
      <c r="B143" s="14"/>
      <c r="C143" s="128" t="s">
        <v>89</v>
      </c>
      <c r="D143" s="14"/>
      <c r="E143" s="129" t="s">
        <v>133</v>
      </c>
      <c r="F143" s="14"/>
      <c r="G143" s="141"/>
      <c r="H143" s="76"/>
      <c r="I143" s="14"/>
      <c r="J143" s="14"/>
    </row>
    <row r="144" spans="1:10" ht="24" x14ac:dyDescent="0.2">
      <c r="A144" s="17"/>
      <c r="B144" s="122" t="s">
        <v>134</v>
      </c>
      <c r="C144" s="122" t="s">
        <v>87</v>
      </c>
      <c r="D144" s="123" t="s">
        <v>135</v>
      </c>
      <c r="E144" s="124" t="s">
        <v>136</v>
      </c>
      <c r="F144" s="125" t="s">
        <v>88</v>
      </c>
      <c r="G144" s="147">
        <v>8</v>
      </c>
      <c r="H144" s="134"/>
      <c r="I144" s="127">
        <f>ROUND(H144*G144,2)</f>
        <v>0</v>
      </c>
      <c r="J144" s="124" t="s">
        <v>167</v>
      </c>
    </row>
    <row r="145" spans="1:10" ht="19.5" x14ac:dyDescent="0.2">
      <c r="A145" s="17"/>
      <c r="B145" s="14"/>
      <c r="C145" s="128" t="s">
        <v>89</v>
      </c>
      <c r="D145" s="14"/>
      <c r="E145" s="129" t="s">
        <v>137</v>
      </c>
      <c r="F145" s="14"/>
      <c r="G145" s="141"/>
      <c r="H145" s="76"/>
      <c r="I145" s="14"/>
      <c r="J145" s="14"/>
    </row>
    <row r="146" spans="1:10" ht="24" x14ac:dyDescent="0.2">
      <c r="A146" s="17"/>
      <c r="B146" s="122" t="s">
        <v>138</v>
      </c>
      <c r="C146" s="122" t="s">
        <v>87</v>
      </c>
      <c r="D146" s="123" t="s">
        <v>139</v>
      </c>
      <c r="E146" s="124" t="s">
        <v>140</v>
      </c>
      <c r="F146" s="125" t="s">
        <v>88</v>
      </c>
      <c r="G146" s="147">
        <v>8</v>
      </c>
      <c r="H146" s="134"/>
      <c r="I146" s="127">
        <f>ROUND(H146*G146,2)</f>
        <v>0</v>
      </c>
      <c r="J146" s="124" t="s">
        <v>167</v>
      </c>
    </row>
    <row r="147" spans="1:10" ht="19.5" x14ac:dyDescent="0.2">
      <c r="A147" s="17"/>
      <c r="B147" s="14"/>
      <c r="C147" s="128" t="s">
        <v>89</v>
      </c>
      <c r="D147" s="14"/>
      <c r="E147" s="129" t="s">
        <v>141</v>
      </c>
      <c r="F147" s="14"/>
      <c r="G147" s="141"/>
      <c r="H147" s="76"/>
      <c r="I147" s="14"/>
      <c r="J147" s="14"/>
    </row>
    <row r="148" spans="1:10" ht="24" x14ac:dyDescent="0.2">
      <c r="A148" s="17"/>
      <c r="B148" s="122" t="s">
        <v>142</v>
      </c>
      <c r="C148" s="122" t="s">
        <v>87</v>
      </c>
      <c r="D148" s="123" t="s">
        <v>143</v>
      </c>
      <c r="E148" s="124" t="s">
        <v>144</v>
      </c>
      <c r="F148" s="125" t="s">
        <v>88</v>
      </c>
      <c r="G148" s="147">
        <v>8</v>
      </c>
      <c r="H148" s="134"/>
      <c r="I148" s="127">
        <f>ROUND(H148*G148,2)</f>
        <v>0</v>
      </c>
      <c r="J148" s="124" t="s">
        <v>167</v>
      </c>
    </row>
    <row r="149" spans="1:10" ht="19.5" x14ac:dyDescent="0.2">
      <c r="A149" s="17"/>
      <c r="B149" s="14"/>
      <c r="C149" s="128" t="s">
        <v>89</v>
      </c>
      <c r="D149" s="14"/>
      <c r="E149" s="129" t="s">
        <v>145</v>
      </c>
      <c r="F149" s="14"/>
      <c r="G149" s="141"/>
      <c r="H149" s="76"/>
      <c r="I149" s="14"/>
      <c r="J149" s="14"/>
    </row>
    <row r="150" spans="1:10" ht="24" x14ac:dyDescent="0.2">
      <c r="A150" s="17"/>
      <c r="B150" s="122" t="s">
        <v>146</v>
      </c>
      <c r="C150" s="122" t="s">
        <v>87</v>
      </c>
      <c r="D150" s="123" t="s">
        <v>147</v>
      </c>
      <c r="E150" s="124" t="s">
        <v>148</v>
      </c>
      <c r="F150" s="125" t="s">
        <v>88</v>
      </c>
      <c r="G150" s="147">
        <v>8</v>
      </c>
      <c r="H150" s="134"/>
      <c r="I150" s="127">
        <f>ROUND(H150*G150,2)</f>
        <v>0</v>
      </c>
      <c r="J150" s="124" t="s">
        <v>167</v>
      </c>
    </row>
    <row r="151" spans="1:10" ht="19.5" x14ac:dyDescent="0.2">
      <c r="A151" s="17"/>
      <c r="B151" s="14"/>
      <c r="C151" s="128" t="s">
        <v>89</v>
      </c>
      <c r="D151" s="14"/>
      <c r="E151" s="129" t="s">
        <v>149</v>
      </c>
      <c r="F151" s="14"/>
      <c r="G151" s="141"/>
      <c r="H151" s="76"/>
      <c r="I151" s="14"/>
      <c r="J151" s="14"/>
    </row>
    <row r="152" spans="1:10" ht="24" x14ac:dyDescent="0.2">
      <c r="A152" s="17"/>
      <c r="B152" s="122" t="s">
        <v>150</v>
      </c>
      <c r="C152" s="122" t="s">
        <v>87</v>
      </c>
      <c r="D152" s="123" t="s">
        <v>151</v>
      </c>
      <c r="E152" s="124" t="s">
        <v>152</v>
      </c>
      <c r="F152" s="125" t="s">
        <v>88</v>
      </c>
      <c r="G152" s="147">
        <v>33</v>
      </c>
      <c r="H152" s="134"/>
      <c r="I152" s="127">
        <f>ROUND(H152*G152,2)</f>
        <v>0</v>
      </c>
      <c r="J152" s="124" t="s">
        <v>167</v>
      </c>
    </row>
    <row r="153" spans="1:10" ht="29.25" x14ac:dyDescent="0.2">
      <c r="A153" s="17"/>
      <c r="B153" s="14"/>
      <c r="C153" s="128" t="s">
        <v>89</v>
      </c>
      <c r="D153" s="14"/>
      <c r="E153" s="129" t="s">
        <v>153</v>
      </c>
      <c r="F153" s="14"/>
      <c r="G153" s="14"/>
      <c r="H153" s="76"/>
      <c r="I153" s="14"/>
      <c r="J153" s="14"/>
    </row>
    <row r="154" spans="1:10" x14ac:dyDescent="0.2">
      <c r="A154" s="96"/>
      <c r="B154" s="27"/>
      <c r="C154" s="27"/>
      <c r="D154" s="27"/>
      <c r="E154" s="27"/>
      <c r="F154" s="27"/>
      <c r="G154" s="27"/>
      <c r="H154" s="97"/>
      <c r="I154" s="27"/>
      <c r="J154" s="27"/>
    </row>
  </sheetData>
  <sheetProtection sheet="1" objects="1" scenarios="1"/>
  <protectedRanges>
    <protectedRange sqref="H119:H152" name="Oblast1"/>
  </protectedRanges>
  <mergeCells count="11">
    <mergeCell ref="D84:G84"/>
    <mergeCell ref="D86:G86"/>
    <mergeCell ref="D106:G106"/>
    <mergeCell ref="D108:G108"/>
    <mergeCell ref="D110:G110"/>
    <mergeCell ref="D82:G82"/>
    <mergeCell ref="D7:G7"/>
    <mergeCell ref="D9:G9"/>
    <mergeCell ref="D11:G11"/>
    <mergeCell ref="D20:G20"/>
    <mergeCell ref="D29:G29"/>
  </mergeCells>
  <pageMargins left="0.25" right="0.25" top="0.75" bottom="0.75" header="0.3" footer="0.3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8782B-A08B-40E6-AE00-256CFF130F86}">
  <sheetPr>
    <pageSetUpPr fitToPage="1"/>
  </sheetPr>
  <dimension ref="A1:J122"/>
  <sheetViews>
    <sheetView workbookViewId="0">
      <selection activeCell="H120" sqref="H120"/>
    </sheetView>
  </sheetViews>
  <sheetFormatPr defaultRowHeight="12.75" x14ac:dyDescent="0.2"/>
  <cols>
    <col min="1" max="1" width="1.25" customWidth="1"/>
    <col min="2" max="2" width="3.125" customWidth="1"/>
    <col min="3" max="3" width="3.25" customWidth="1"/>
    <col min="4" max="4" width="12.875" customWidth="1"/>
    <col min="5" max="5" width="38.125" customWidth="1"/>
    <col min="6" max="6" width="5.25" customWidth="1"/>
    <col min="7" max="7" width="8.625" customWidth="1"/>
    <col min="8" max="10" width="15.125" customWidth="1"/>
  </cols>
  <sheetData>
    <row r="1" spans="1:10" x14ac:dyDescent="0.2">
      <c r="H1" s="73"/>
    </row>
    <row r="2" spans="1:10" x14ac:dyDescent="0.2">
      <c r="H2" s="73"/>
    </row>
    <row r="3" spans="1:10" x14ac:dyDescent="0.2">
      <c r="A3" s="74"/>
      <c r="B3" s="2"/>
      <c r="C3" s="2"/>
      <c r="D3" s="2"/>
      <c r="E3" s="2"/>
      <c r="F3" s="2"/>
      <c r="G3" s="2"/>
      <c r="H3" s="75"/>
      <c r="I3" s="2"/>
      <c r="J3" s="2"/>
    </row>
    <row r="4" spans="1:10" ht="18" x14ac:dyDescent="0.2">
      <c r="A4" s="3"/>
      <c r="C4" s="4" t="s">
        <v>68</v>
      </c>
      <c r="H4" s="73"/>
    </row>
    <row r="5" spans="1:10" x14ac:dyDescent="0.2">
      <c r="A5" s="3"/>
      <c r="H5" s="73"/>
    </row>
    <row r="6" spans="1:10" x14ac:dyDescent="0.2">
      <c r="A6" s="3"/>
      <c r="C6" s="9" t="s">
        <v>8</v>
      </c>
      <c r="H6" s="73"/>
    </row>
    <row r="7" spans="1:10" x14ac:dyDescent="0.2">
      <c r="A7" s="3"/>
      <c r="D7" s="192" t="str">
        <f>Rekapitulace!I6</f>
        <v>„Oprava a revize klimatizací v obvodu Oblastního Ředitelství Ústí nad Labem“</v>
      </c>
      <c r="E7" s="193"/>
      <c r="F7" s="193"/>
      <c r="G7" s="193"/>
      <c r="H7" s="73"/>
    </row>
    <row r="8" spans="1:10" x14ac:dyDescent="0.2">
      <c r="A8" s="3"/>
      <c r="C8" s="9" t="s">
        <v>69</v>
      </c>
      <c r="H8" s="73"/>
    </row>
    <row r="9" spans="1:10" x14ac:dyDescent="0.2">
      <c r="A9" s="17"/>
      <c r="B9" s="14"/>
      <c r="C9" s="14"/>
      <c r="D9" s="192" t="s">
        <v>63</v>
      </c>
      <c r="E9" s="194"/>
      <c r="F9" s="194"/>
      <c r="G9" s="194"/>
      <c r="H9" s="76"/>
      <c r="I9" s="14"/>
      <c r="J9" s="14"/>
    </row>
    <row r="10" spans="1:10" x14ac:dyDescent="0.2">
      <c r="A10" s="17"/>
      <c r="B10" s="14"/>
      <c r="C10" s="9" t="s">
        <v>70</v>
      </c>
      <c r="D10" s="14"/>
      <c r="E10" s="14"/>
      <c r="F10" s="14"/>
      <c r="G10" s="14"/>
      <c r="H10" s="76"/>
      <c r="I10" s="14"/>
      <c r="J10" s="14"/>
    </row>
    <row r="11" spans="1:10" x14ac:dyDescent="0.2">
      <c r="A11" s="17"/>
      <c r="B11" s="14"/>
      <c r="C11" s="14"/>
      <c r="D11" s="172" t="s">
        <v>162</v>
      </c>
      <c r="E11" s="194"/>
      <c r="F11" s="194"/>
      <c r="G11" s="194"/>
      <c r="H11" s="76"/>
      <c r="I11" s="14"/>
      <c r="J11" s="14"/>
    </row>
    <row r="12" spans="1:10" x14ac:dyDescent="0.2">
      <c r="A12" s="17"/>
      <c r="B12" s="14"/>
      <c r="C12" s="14"/>
      <c r="D12" s="14"/>
      <c r="E12" s="14"/>
      <c r="F12" s="14"/>
      <c r="G12" s="14"/>
      <c r="H12" s="76"/>
      <c r="I12" s="14"/>
      <c r="J12" s="14"/>
    </row>
    <row r="13" spans="1:10" x14ac:dyDescent="0.2">
      <c r="A13" s="17"/>
      <c r="B13" s="14"/>
      <c r="C13" s="9" t="s">
        <v>9</v>
      </c>
      <c r="E13" s="14">
        <f>Rekapitulace!F7</f>
        <v>0</v>
      </c>
      <c r="F13" s="14"/>
      <c r="G13" s="14"/>
      <c r="H13" s="77" t="s">
        <v>10</v>
      </c>
      <c r="I13" s="10" t="s">
        <v>0</v>
      </c>
      <c r="J13" s="14"/>
    </row>
    <row r="14" spans="1:10" x14ac:dyDescent="0.2">
      <c r="A14" s="17"/>
      <c r="B14" s="14"/>
      <c r="C14" s="9" t="s">
        <v>11</v>
      </c>
      <c r="E14" s="14" t="str">
        <f>Rekapitulace!F8</f>
        <v>Obvod Oblastního ředitelství Ústí nad Labem</v>
      </c>
      <c r="F14" s="14"/>
      <c r="G14" s="14"/>
      <c r="H14" s="77" t="s">
        <v>13</v>
      </c>
      <c r="I14" s="70">
        <f>Rekapitulace!AL8</f>
        <v>44181</v>
      </c>
      <c r="J14" s="14"/>
    </row>
    <row r="15" spans="1:10" x14ac:dyDescent="0.2">
      <c r="A15" s="17"/>
      <c r="B15" s="14"/>
      <c r="C15" s="14"/>
      <c r="D15" s="14"/>
      <c r="E15" s="14"/>
      <c r="F15" s="14"/>
      <c r="G15" s="14"/>
      <c r="H15" s="76"/>
      <c r="I15" s="14"/>
      <c r="J15" s="14"/>
    </row>
    <row r="16" spans="1:10" x14ac:dyDescent="0.2">
      <c r="A16" s="17"/>
      <c r="B16" s="14"/>
      <c r="C16" s="9" t="s">
        <v>14</v>
      </c>
      <c r="D16" s="14"/>
      <c r="E16" s="14"/>
      <c r="F16" s="14"/>
      <c r="G16" s="14"/>
      <c r="H16" s="77" t="s">
        <v>15</v>
      </c>
      <c r="I16" s="10" t="s">
        <v>0</v>
      </c>
      <c r="J16" s="14"/>
    </row>
    <row r="17" spans="1:10" x14ac:dyDescent="0.2">
      <c r="A17" s="17"/>
      <c r="B17" s="14"/>
      <c r="C17" s="14"/>
      <c r="D17" s="10" t="str">
        <f>Rekapitulace!C11</f>
        <v>Správa železnic, státní organizace; Oblastní ředitelství Ústí nad Labem</v>
      </c>
      <c r="E17" s="14"/>
      <c r="F17" s="14"/>
      <c r="G17" s="14"/>
      <c r="H17" s="77" t="s">
        <v>16</v>
      </c>
      <c r="I17" s="10" t="s">
        <v>0</v>
      </c>
      <c r="J17" s="14"/>
    </row>
    <row r="18" spans="1:10" x14ac:dyDescent="0.2">
      <c r="A18" s="17"/>
      <c r="B18" s="14"/>
      <c r="C18" s="14"/>
      <c r="D18" s="14"/>
      <c r="E18" s="14"/>
      <c r="F18" s="14"/>
      <c r="G18" s="14"/>
      <c r="H18" s="76"/>
      <c r="I18" s="14"/>
      <c r="J18" s="14"/>
    </row>
    <row r="19" spans="1:10" x14ac:dyDescent="0.2">
      <c r="A19" s="17"/>
      <c r="B19" s="14"/>
      <c r="C19" s="9" t="s">
        <v>17</v>
      </c>
      <c r="D19" s="141"/>
      <c r="E19" s="141"/>
      <c r="F19" s="141"/>
      <c r="G19" s="141"/>
      <c r="H19" s="142" t="s">
        <v>15</v>
      </c>
      <c r="I19" s="140" t="str">
        <f>Rekapitulace!AL13</f>
        <v>Vyplň údaj</v>
      </c>
      <c r="J19" s="14"/>
    </row>
    <row r="20" spans="1:10" x14ac:dyDescent="0.2">
      <c r="A20" s="17"/>
      <c r="B20" s="14"/>
      <c r="C20" s="14"/>
      <c r="D20" s="195" t="str">
        <f>Rekapitulace!C14</f>
        <v>Vyplň údaj</v>
      </c>
      <c r="E20" s="196"/>
      <c r="F20" s="196"/>
      <c r="G20" s="196"/>
      <c r="H20" s="142" t="s">
        <v>16</v>
      </c>
      <c r="I20" s="140" t="str">
        <f>Rekapitulace!AL14</f>
        <v>Vyplň údaj</v>
      </c>
      <c r="J20" s="14"/>
    </row>
    <row r="21" spans="1:10" x14ac:dyDescent="0.2">
      <c r="A21" s="17"/>
      <c r="B21" s="14"/>
      <c r="C21" s="14"/>
      <c r="D21" s="14"/>
      <c r="E21" s="14"/>
      <c r="F21" s="14"/>
      <c r="G21" s="14"/>
      <c r="H21" s="76"/>
      <c r="I21" s="14"/>
      <c r="J21" s="14"/>
    </row>
    <row r="22" spans="1:10" x14ac:dyDescent="0.2">
      <c r="A22" s="17"/>
      <c r="B22" s="14"/>
      <c r="C22" s="9" t="s">
        <v>19</v>
      </c>
      <c r="D22" s="14"/>
      <c r="E22" s="14"/>
      <c r="F22" s="14"/>
      <c r="G22" s="14"/>
      <c r="H22" s="77" t="s">
        <v>15</v>
      </c>
      <c r="I22" s="10" t="s">
        <v>0</v>
      </c>
      <c r="J22" s="14"/>
    </row>
    <row r="23" spans="1:10" x14ac:dyDescent="0.2">
      <c r="A23" s="17"/>
      <c r="B23" s="14"/>
      <c r="C23" s="14"/>
      <c r="D23" s="10">
        <f>Rekapitulace!C17</f>
        <v>0</v>
      </c>
      <c r="E23" s="14"/>
      <c r="F23" s="14"/>
      <c r="G23" s="14"/>
      <c r="H23" s="77" t="s">
        <v>16</v>
      </c>
      <c r="I23" s="10" t="s">
        <v>0</v>
      </c>
      <c r="J23" s="14"/>
    </row>
    <row r="24" spans="1:10" x14ac:dyDescent="0.2">
      <c r="A24" s="17"/>
      <c r="B24" s="14"/>
      <c r="C24" s="14"/>
      <c r="D24" s="14"/>
      <c r="E24" s="14"/>
      <c r="F24" s="14"/>
      <c r="G24" s="14"/>
      <c r="H24" s="76"/>
      <c r="I24" s="14"/>
      <c r="J24" s="14"/>
    </row>
    <row r="25" spans="1:10" x14ac:dyDescent="0.2">
      <c r="A25" s="17"/>
      <c r="B25" s="14"/>
      <c r="C25" s="9" t="s">
        <v>20</v>
      </c>
      <c r="D25" s="14"/>
      <c r="E25" s="14"/>
      <c r="F25" s="14"/>
      <c r="G25" s="14"/>
      <c r="H25" s="77" t="s">
        <v>15</v>
      </c>
      <c r="I25" s="10" t="s">
        <v>0</v>
      </c>
      <c r="J25" s="14"/>
    </row>
    <row r="26" spans="1:10" x14ac:dyDescent="0.2">
      <c r="A26" s="17"/>
      <c r="B26" s="14"/>
      <c r="C26" s="14"/>
      <c r="D26" s="10" t="str">
        <f>Rekapitulace!C20</f>
        <v xml:space="preserve"> </v>
      </c>
      <c r="E26" s="14"/>
      <c r="F26" s="14"/>
      <c r="G26" s="14"/>
      <c r="H26" s="77" t="s">
        <v>16</v>
      </c>
      <c r="I26" s="10" t="s">
        <v>0</v>
      </c>
      <c r="J26" s="14"/>
    </row>
    <row r="27" spans="1:10" x14ac:dyDescent="0.2">
      <c r="A27" s="17"/>
      <c r="B27" s="14"/>
      <c r="C27" s="14"/>
      <c r="D27" s="14"/>
      <c r="E27" s="14"/>
      <c r="F27" s="14"/>
      <c r="G27" s="14"/>
      <c r="H27" s="76"/>
      <c r="I27" s="14"/>
      <c r="J27" s="14"/>
    </row>
    <row r="28" spans="1:10" x14ac:dyDescent="0.2">
      <c r="A28" s="17"/>
      <c r="B28" s="14"/>
      <c r="C28" s="9" t="s">
        <v>21</v>
      </c>
      <c r="D28" s="14"/>
      <c r="E28" s="14"/>
      <c r="F28" s="14"/>
      <c r="G28" s="14"/>
      <c r="H28" s="76"/>
      <c r="I28" s="14"/>
      <c r="J28" s="14"/>
    </row>
    <row r="29" spans="1:10" x14ac:dyDescent="0.2">
      <c r="A29" s="78"/>
      <c r="B29" s="79"/>
      <c r="C29" s="79"/>
      <c r="D29" s="157" t="s">
        <v>0</v>
      </c>
      <c r="E29" s="157"/>
      <c r="F29" s="157"/>
      <c r="G29" s="157"/>
      <c r="H29" s="80"/>
      <c r="I29" s="79"/>
      <c r="J29" s="79"/>
    </row>
    <row r="30" spans="1:10" x14ac:dyDescent="0.2">
      <c r="A30" s="17"/>
      <c r="B30" s="14"/>
      <c r="C30" s="14"/>
      <c r="D30" s="14"/>
      <c r="E30" s="14"/>
      <c r="F30" s="14"/>
      <c r="G30" s="14"/>
      <c r="H30" s="76"/>
      <c r="I30" s="14"/>
      <c r="J30" s="14"/>
    </row>
    <row r="31" spans="1:10" x14ac:dyDescent="0.2">
      <c r="A31" s="17"/>
      <c r="B31" s="14"/>
      <c r="C31" s="35"/>
      <c r="D31" s="35"/>
      <c r="E31" s="35"/>
      <c r="F31" s="35"/>
      <c r="G31" s="35"/>
      <c r="H31" s="81"/>
      <c r="I31" s="35"/>
      <c r="J31" s="35"/>
    </row>
    <row r="32" spans="1:10" ht="15.75" x14ac:dyDescent="0.2">
      <c r="A32" s="17"/>
      <c r="B32" s="14"/>
      <c r="C32" s="82" t="s">
        <v>22</v>
      </c>
      <c r="D32" s="14"/>
      <c r="E32" s="14"/>
      <c r="F32" s="14"/>
      <c r="G32" s="14"/>
      <c r="H32" s="76"/>
      <c r="I32" s="72">
        <f>ROUND(I118, 2)</f>
        <v>0</v>
      </c>
      <c r="J32" s="14"/>
    </row>
    <row r="33" spans="1:10" x14ac:dyDescent="0.2">
      <c r="A33" s="17"/>
      <c r="B33" s="14"/>
      <c r="C33" s="35"/>
      <c r="D33" s="35"/>
      <c r="E33" s="35"/>
      <c r="F33" s="35"/>
      <c r="G33" s="35"/>
      <c r="H33" s="81"/>
      <c r="I33" s="35"/>
      <c r="J33" s="35"/>
    </row>
    <row r="34" spans="1:10" x14ac:dyDescent="0.2">
      <c r="A34" s="17"/>
      <c r="B34" s="14"/>
      <c r="C34" s="14"/>
      <c r="D34" s="14"/>
      <c r="E34" s="69" t="s">
        <v>24</v>
      </c>
      <c r="F34" s="14"/>
      <c r="G34" s="14"/>
      <c r="H34" s="83" t="s">
        <v>23</v>
      </c>
      <c r="I34" s="69" t="s">
        <v>25</v>
      </c>
      <c r="J34" s="14"/>
    </row>
    <row r="35" spans="1:10" x14ac:dyDescent="0.2">
      <c r="A35" s="17"/>
      <c r="B35" s="14"/>
      <c r="C35" s="71" t="s">
        <v>26</v>
      </c>
      <c r="D35" s="9" t="s">
        <v>27</v>
      </c>
      <c r="E35" s="65">
        <f>ROUND((SUM(BD118:BD121)),  2)</f>
        <v>0</v>
      </c>
      <c r="F35" s="14"/>
      <c r="G35" s="14"/>
      <c r="H35" s="84">
        <v>0.21</v>
      </c>
      <c r="I35" s="65">
        <f>ROUND(((SUM(I120))*H35),  2)</f>
        <v>0</v>
      </c>
      <c r="J35" s="14"/>
    </row>
    <row r="36" spans="1:10" x14ac:dyDescent="0.2">
      <c r="A36" s="17"/>
      <c r="B36" s="14"/>
      <c r="C36" s="14"/>
      <c r="D36" s="9" t="s">
        <v>28</v>
      </c>
      <c r="E36" s="65">
        <f>ROUND((SUM(BE118:BE121)),  2)</f>
        <v>0</v>
      </c>
      <c r="F36" s="14"/>
      <c r="G36" s="14"/>
      <c r="H36" s="84">
        <v>0.15</v>
      </c>
      <c r="I36" s="65">
        <f>ROUND(((SUM(BE118:BE121))*H36),  2)</f>
        <v>0</v>
      </c>
      <c r="J36" s="14"/>
    </row>
    <row r="37" spans="1:10" x14ac:dyDescent="0.2">
      <c r="A37" s="17"/>
      <c r="B37" s="14"/>
      <c r="C37" s="14"/>
      <c r="D37" s="14"/>
      <c r="E37" s="14"/>
      <c r="F37" s="14"/>
      <c r="G37" s="14"/>
      <c r="H37" s="76"/>
      <c r="I37" s="14"/>
      <c r="J37" s="14"/>
    </row>
    <row r="38" spans="1:10" ht="15.75" x14ac:dyDescent="0.2">
      <c r="A38" s="17"/>
      <c r="B38" s="85"/>
      <c r="C38" s="86" t="s">
        <v>29</v>
      </c>
      <c r="D38" s="38"/>
      <c r="E38" s="38"/>
      <c r="F38" s="87" t="s">
        <v>30</v>
      </c>
      <c r="G38" s="88" t="s">
        <v>31</v>
      </c>
      <c r="H38" s="89"/>
      <c r="I38" s="90">
        <f>SUM(I32:I36)</f>
        <v>0</v>
      </c>
      <c r="J38" s="91"/>
    </row>
    <row r="39" spans="1:10" x14ac:dyDescent="0.2">
      <c r="A39" s="17"/>
      <c r="B39" s="14"/>
      <c r="C39" s="14"/>
      <c r="D39" s="14"/>
      <c r="E39" s="14"/>
      <c r="F39" s="14"/>
      <c r="G39" s="14"/>
      <c r="H39" s="76"/>
      <c r="I39" s="14"/>
      <c r="J39" s="14"/>
    </row>
    <row r="40" spans="1:10" x14ac:dyDescent="0.2">
      <c r="A40" s="3"/>
      <c r="H40" s="73"/>
    </row>
    <row r="41" spans="1:10" x14ac:dyDescent="0.2">
      <c r="A41" s="3"/>
      <c r="H41" s="73"/>
    </row>
    <row r="42" spans="1:10" x14ac:dyDescent="0.2">
      <c r="A42" s="3"/>
      <c r="H42" s="73"/>
    </row>
    <row r="43" spans="1:10" x14ac:dyDescent="0.2">
      <c r="A43" s="3"/>
      <c r="H43" s="73"/>
    </row>
    <row r="44" spans="1:10" x14ac:dyDescent="0.2">
      <c r="A44" s="3"/>
      <c r="H44" s="73"/>
    </row>
    <row r="45" spans="1:10" x14ac:dyDescent="0.2">
      <c r="A45" s="3"/>
      <c r="H45" s="73"/>
    </row>
    <row r="46" spans="1:10" x14ac:dyDescent="0.2">
      <c r="A46" s="3"/>
      <c r="H46" s="73"/>
    </row>
    <row r="47" spans="1:10" x14ac:dyDescent="0.2">
      <c r="A47" s="17"/>
      <c r="B47" s="14"/>
      <c r="C47" s="24" t="s">
        <v>32</v>
      </c>
      <c r="D47" s="25"/>
      <c r="E47" s="25"/>
      <c r="F47" s="24" t="s">
        <v>33</v>
      </c>
      <c r="G47" s="25"/>
      <c r="H47" s="92"/>
      <c r="I47" s="25"/>
      <c r="J47" s="25"/>
    </row>
    <row r="48" spans="1:10" x14ac:dyDescent="0.2">
      <c r="A48" s="3"/>
      <c r="H48" s="73"/>
    </row>
    <row r="49" spans="1:10" x14ac:dyDescent="0.2">
      <c r="A49" s="3"/>
      <c r="H49" s="73"/>
    </row>
    <row r="50" spans="1:10" x14ac:dyDescent="0.2">
      <c r="A50" s="3"/>
      <c r="H50" s="73"/>
    </row>
    <row r="51" spans="1:10" x14ac:dyDescent="0.2">
      <c r="A51" s="3"/>
      <c r="H51" s="73"/>
    </row>
    <row r="52" spans="1:10" x14ac:dyDescent="0.2">
      <c r="A52" s="3"/>
      <c r="H52" s="73"/>
    </row>
    <row r="53" spans="1:10" x14ac:dyDescent="0.2">
      <c r="A53" s="3"/>
      <c r="H53" s="73"/>
    </row>
    <row r="54" spans="1:10" x14ac:dyDescent="0.2">
      <c r="A54" s="3"/>
      <c r="H54" s="73"/>
    </row>
    <row r="55" spans="1:10" x14ac:dyDescent="0.2">
      <c r="A55" s="3"/>
      <c r="H55" s="73"/>
    </row>
    <row r="56" spans="1:10" x14ac:dyDescent="0.2">
      <c r="A56" s="3"/>
      <c r="H56" s="73"/>
    </row>
    <row r="57" spans="1:10" x14ac:dyDescent="0.2">
      <c r="A57" s="3"/>
      <c r="H57" s="73"/>
    </row>
    <row r="58" spans="1:10" x14ac:dyDescent="0.2">
      <c r="A58" s="17"/>
      <c r="B58" s="14"/>
      <c r="C58" s="26" t="s">
        <v>34</v>
      </c>
      <c r="D58" s="16"/>
      <c r="E58" s="93" t="s">
        <v>35</v>
      </c>
      <c r="F58" s="26" t="s">
        <v>34</v>
      </c>
      <c r="G58" s="16"/>
      <c r="H58" s="94"/>
      <c r="I58" s="95" t="s">
        <v>35</v>
      </c>
      <c r="J58" s="16"/>
    </row>
    <row r="59" spans="1:10" x14ac:dyDescent="0.2">
      <c r="A59" s="3"/>
      <c r="H59" s="73"/>
    </row>
    <row r="60" spans="1:10" x14ac:dyDescent="0.2">
      <c r="A60" s="3"/>
      <c r="H60" s="73"/>
    </row>
    <row r="61" spans="1:10" x14ac:dyDescent="0.2">
      <c r="A61" s="3"/>
      <c r="H61" s="73"/>
    </row>
    <row r="62" spans="1:10" x14ac:dyDescent="0.2">
      <c r="A62" s="17"/>
      <c r="B62" s="14"/>
      <c r="C62" s="24" t="s">
        <v>36</v>
      </c>
      <c r="D62" s="25"/>
      <c r="E62" s="25"/>
      <c r="F62" s="24" t="s">
        <v>37</v>
      </c>
      <c r="G62" s="25"/>
      <c r="H62" s="92"/>
      <c r="I62" s="25"/>
      <c r="J62" s="25"/>
    </row>
    <row r="63" spans="1:10" x14ac:dyDescent="0.2">
      <c r="A63" s="3"/>
      <c r="H63" s="73"/>
    </row>
    <row r="64" spans="1:10" x14ac:dyDescent="0.2">
      <c r="A64" s="3"/>
      <c r="H64" s="73"/>
    </row>
    <row r="65" spans="1:10" x14ac:dyDescent="0.2">
      <c r="A65" s="3"/>
      <c r="H65" s="73"/>
    </row>
    <row r="66" spans="1:10" x14ac:dyDescent="0.2">
      <c r="A66" s="3"/>
      <c r="H66" s="73"/>
    </row>
    <row r="67" spans="1:10" x14ac:dyDescent="0.2">
      <c r="A67" s="3"/>
      <c r="H67" s="73"/>
    </row>
    <row r="68" spans="1:10" x14ac:dyDescent="0.2">
      <c r="A68" s="3"/>
      <c r="H68" s="73"/>
    </row>
    <row r="69" spans="1:10" x14ac:dyDescent="0.2">
      <c r="A69" s="3"/>
      <c r="H69" s="73"/>
    </row>
    <row r="70" spans="1:10" x14ac:dyDescent="0.2">
      <c r="A70" s="3"/>
      <c r="H70" s="73"/>
    </row>
    <row r="71" spans="1:10" x14ac:dyDescent="0.2">
      <c r="A71" s="3"/>
      <c r="H71" s="73"/>
    </row>
    <row r="72" spans="1:10" x14ac:dyDescent="0.2">
      <c r="A72" s="3"/>
      <c r="H72" s="73"/>
    </row>
    <row r="73" spans="1:10" x14ac:dyDescent="0.2">
      <c r="A73" s="17"/>
      <c r="B73" s="14"/>
      <c r="C73" s="26" t="s">
        <v>34</v>
      </c>
      <c r="D73" s="16"/>
      <c r="E73" s="93" t="s">
        <v>35</v>
      </c>
      <c r="F73" s="26" t="s">
        <v>34</v>
      </c>
      <c r="G73" s="16"/>
      <c r="H73" s="94"/>
      <c r="I73" s="95" t="s">
        <v>35</v>
      </c>
      <c r="J73" s="16"/>
    </row>
    <row r="74" spans="1:10" x14ac:dyDescent="0.2">
      <c r="A74" s="96"/>
      <c r="B74" s="27"/>
      <c r="C74" s="27"/>
      <c r="D74" s="27"/>
      <c r="E74" s="27"/>
      <c r="F74" s="27"/>
      <c r="G74" s="27"/>
      <c r="H74" s="97"/>
      <c r="I74" s="27"/>
      <c r="J74" s="27"/>
    </row>
    <row r="75" spans="1:10" x14ac:dyDescent="0.2">
      <c r="H75" s="73"/>
    </row>
    <row r="76" spans="1:10" x14ac:dyDescent="0.2">
      <c r="H76" s="73"/>
    </row>
    <row r="77" spans="1:10" x14ac:dyDescent="0.2">
      <c r="H77" s="73"/>
    </row>
    <row r="78" spans="1:10" x14ac:dyDescent="0.2">
      <c r="A78" s="98"/>
      <c r="B78" s="28"/>
      <c r="C78" s="28"/>
      <c r="D78" s="28"/>
      <c r="E78" s="28"/>
      <c r="F78" s="28"/>
      <c r="G78" s="28"/>
      <c r="H78" s="99"/>
      <c r="I78" s="28"/>
      <c r="J78" s="28"/>
    </row>
    <row r="79" spans="1:10" ht="18" x14ac:dyDescent="0.2">
      <c r="A79" s="17"/>
      <c r="B79" s="4" t="s">
        <v>71</v>
      </c>
      <c r="C79" s="14"/>
      <c r="D79" s="14"/>
      <c r="E79" s="14"/>
      <c r="F79" s="14"/>
      <c r="G79" s="14"/>
      <c r="H79" s="76"/>
      <c r="I79" s="14"/>
      <c r="J79" s="14"/>
    </row>
    <row r="80" spans="1:10" x14ac:dyDescent="0.2">
      <c r="A80" s="17"/>
      <c r="B80" s="14"/>
      <c r="C80" s="14"/>
      <c r="D80" s="14"/>
      <c r="E80" s="14"/>
      <c r="F80" s="14"/>
      <c r="G80" s="14"/>
      <c r="H80" s="76"/>
      <c r="I80" s="14"/>
      <c r="J80" s="14"/>
    </row>
    <row r="81" spans="1:10" x14ac:dyDescent="0.2">
      <c r="A81" s="17"/>
      <c r="B81" s="9" t="s">
        <v>8</v>
      </c>
      <c r="C81" s="14"/>
      <c r="D81" s="14"/>
      <c r="E81" s="14"/>
      <c r="F81" s="14"/>
      <c r="G81" s="14"/>
      <c r="H81" s="76"/>
      <c r="I81" s="14"/>
      <c r="J81" s="14"/>
    </row>
    <row r="82" spans="1:10" x14ac:dyDescent="0.2">
      <c r="A82" s="17"/>
      <c r="B82" s="14"/>
      <c r="C82" s="14"/>
      <c r="D82" s="192" t="str">
        <f>D7</f>
        <v>„Oprava a revize klimatizací v obvodu Oblastního Ředitelství Ústí nad Labem“</v>
      </c>
      <c r="E82" s="193"/>
      <c r="F82" s="193"/>
      <c r="G82" s="193"/>
      <c r="H82" s="76"/>
      <c r="I82" s="14"/>
      <c r="J82" s="14"/>
    </row>
    <row r="83" spans="1:10" x14ac:dyDescent="0.2">
      <c r="A83" s="3"/>
      <c r="B83" s="9" t="s">
        <v>69</v>
      </c>
      <c r="H83" s="73"/>
    </row>
    <row r="84" spans="1:10" x14ac:dyDescent="0.2">
      <c r="A84" s="17"/>
      <c r="B84" s="14"/>
      <c r="C84" s="14"/>
      <c r="D84" s="192" t="s">
        <v>94</v>
      </c>
      <c r="E84" s="194"/>
      <c r="F84" s="194"/>
      <c r="G84" s="194"/>
      <c r="H84" s="76"/>
      <c r="I84" s="14"/>
      <c r="J84" s="14"/>
    </row>
    <row r="85" spans="1:10" x14ac:dyDescent="0.2">
      <c r="A85" s="17"/>
      <c r="B85" s="9" t="s">
        <v>70</v>
      </c>
      <c r="C85" s="14"/>
      <c r="D85" s="14"/>
      <c r="E85" s="14"/>
      <c r="F85" s="14"/>
      <c r="G85" s="14"/>
      <c r="H85" s="76"/>
      <c r="I85" s="14"/>
      <c r="J85" s="14"/>
    </row>
    <row r="86" spans="1:10" x14ac:dyDescent="0.2">
      <c r="A86" s="17"/>
      <c r="B86" s="14"/>
      <c r="C86" s="14"/>
      <c r="D86" s="172" t="str">
        <f>D11</f>
        <v>3 - VON</v>
      </c>
      <c r="E86" s="194"/>
      <c r="F86" s="194"/>
      <c r="G86" s="194"/>
      <c r="H86" s="76"/>
      <c r="I86" s="14"/>
      <c r="J86" s="14"/>
    </row>
    <row r="87" spans="1:10" x14ac:dyDescent="0.2">
      <c r="A87" s="17"/>
      <c r="B87" s="14"/>
      <c r="C87" s="14"/>
      <c r="D87" s="14"/>
      <c r="E87" s="14"/>
      <c r="F87" s="14"/>
      <c r="G87" s="14"/>
      <c r="H87" s="76"/>
      <c r="I87" s="14"/>
      <c r="J87" s="14"/>
    </row>
    <row r="88" spans="1:10" x14ac:dyDescent="0.2">
      <c r="A88" s="17"/>
      <c r="B88" s="9" t="s">
        <v>11</v>
      </c>
      <c r="C88" s="14"/>
      <c r="D88" s="14"/>
      <c r="E88" s="10" t="str">
        <f>E14</f>
        <v>Obvod Oblastního ředitelství Ústí nad Labem</v>
      </c>
      <c r="F88" s="14"/>
      <c r="G88" s="14"/>
      <c r="H88" s="77" t="s">
        <v>13</v>
      </c>
      <c r="I88" s="70">
        <f>IF(I14="","",I14)</f>
        <v>44181</v>
      </c>
      <c r="J88" s="14"/>
    </row>
    <row r="89" spans="1:10" x14ac:dyDescent="0.2">
      <c r="A89" s="17"/>
      <c r="B89" s="14"/>
      <c r="C89" s="14"/>
      <c r="D89" s="14"/>
      <c r="E89" s="14"/>
      <c r="F89" s="14"/>
      <c r="G89" s="14"/>
      <c r="H89" s="76"/>
      <c r="I89" s="14"/>
      <c r="J89" s="14"/>
    </row>
    <row r="90" spans="1:10" x14ac:dyDescent="0.2">
      <c r="A90" s="17"/>
      <c r="B90" s="9" t="s">
        <v>14</v>
      </c>
      <c r="C90" s="14"/>
      <c r="D90" s="14"/>
      <c r="E90" s="10" t="str">
        <f>D17</f>
        <v>Správa železnic, státní organizace; Oblastní ředitelství Ústí nad Labem</v>
      </c>
      <c r="F90" s="14"/>
      <c r="G90" s="14"/>
      <c r="H90" s="77" t="s">
        <v>19</v>
      </c>
      <c r="I90" s="68">
        <f>D23</f>
        <v>0</v>
      </c>
      <c r="J90" s="14"/>
    </row>
    <row r="91" spans="1:10" x14ac:dyDescent="0.2">
      <c r="A91" s="17"/>
      <c r="B91" s="9" t="s">
        <v>17</v>
      </c>
      <c r="C91" s="14"/>
      <c r="D91" s="14"/>
      <c r="E91" s="10" t="str">
        <f>IF(D20="","",D20)</f>
        <v>Vyplň údaj</v>
      </c>
      <c r="F91" s="14"/>
      <c r="G91" s="14"/>
      <c r="H91" s="77" t="s">
        <v>20</v>
      </c>
      <c r="I91" s="68" t="str">
        <f>D26</f>
        <v xml:space="preserve"> </v>
      </c>
      <c r="J91" s="14"/>
    </row>
    <row r="92" spans="1:10" x14ac:dyDescent="0.2">
      <c r="A92" s="17"/>
      <c r="B92" s="14"/>
      <c r="C92" s="14"/>
      <c r="D92" s="14"/>
      <c r="E92" s="14"/>
      <c r="F92" s="14"/>
      <c r="G92" s="14"/>
      <c r="H92" s="76"/>
      <c r="I92" s="14"/>
      <c r="J92" s="14"/>
    </row>
    <row r="93" spans="1:10" x14ac:dyDescent="0.2">
      <c r="A93" s="17"/>
      <c r="B93" s="100" t="s">
        <v>72</v>
      </c>
      <c r="C93" s="85"/>
      <c r="D93" s="85"/>
      <c r="E93" s="85"/>
      <c r="F93" s="85"/>
      <c r="G93" s="85"/>
      <c r="H93" s="101"/>
      <c r="I93" s="102" t="s">
        <v>73</v>
      </c>
      <c r="J93" s="85"/>
    </row>
    <row r="94" spans="1:10" x14ac:dyDescent="0.2">
      <c r="A94" s="17"/>
      <c r="B94" s="14"/>
      <c r="C94" s="14"/>
      <c r="D94" s="14"/>
      <c r="E94" s="14"/>
      <c r="F94" s="14"/>
      <c r="G94" s="14"/>
      <c r="H94" s="76"/>
      <c r="I94" s="14"/>
      <c r="J94" s="14"/>
    </row>
    <row r="95" spans="1:10" ht="15.75" x14ac:dyDescent="0.2">
      <c r="A95" s="17"/>
      <c r="B95" s="103" t="s">
        <v>74</v>
      </c>
      <c r="C95" s="14"/>
      <c r="D95" s="14"/>
      <c r="E95" s="14"/>
      <c r="F95" s="14"/>
      <c r="G95" s="14"/>
      <c r="H95" s="76"/>
      <c r="I95" s="72">
        <f>I118</f>
        <v>0</v>
      </c>
      <c r="J95" s="14"/>
    </row>
    <row r="96" spans="1:10" ht="15" x14ac:dyDescent="0.2">
      <c r="A96" s="104"/>
      <c r="B96" s="105"/>
      <c r="C96" s="106" t="s">
        <v>155</v>
      </c>
      <c r="D96" s="107"/>
      <c r="E96" s="107"/>
      <c r="F96" s="107"/>
      <c r="G96" s="107"/>
      <c r="H96" s="108"/>
      <c r="I96" s="109">
        <f>I119</f>
        <v>0</v>
      </c>
      <c r="J96" s="105"/>
    </row>
    <row r="97" spans="1:10" x14ac:dyDescent="0.2">
      <c r="A97" s="17"/>
      <c r="B97" s="14"/>
      <c r="C97" s="14"/>
      <c r="D97" s="14"/>
      <c r="E97" s="14"/>
      <c r="F97" s="14"/>
      <c r="G97" s="14"/>
      <c r="H97" s="76"/>
      <c r="I97" s="14"/>
      <c r="J97" s="14"/>
    </row>
    <row r="98" spans="1:10" x14ac:dyDescent="0.2">
      <c r="A98" s="96"/>
      <c r="B98" s="27"/>
      <c r="C98" s="27"/>
      <c r="D98" s="27"/>
      <c r="E98" s="27"/>
      <c r="F98" s="27"/>
      <c r="G98" s="27"/>
      <c r="H98" s="97"/>
      <c r="I98" s="27"/>
      <c r="J98" s="27"/>
    </row>
    <row r="99" spans="1:10" x14ac:dyDescent="0.2">
      <c r="H99" s="73"/>
    </row>
    <row r="100" spans="1:10" x14ac:dyDescent="0.2">
      <c r="H100" s="73"/>
    </row>
    <row r="101" spans="1:10" x14ac:dyDescent="0.2">
      <c r="H101" s="73"/>
    </row>
    <row r="102" spans="1:10" x14ac:dyDescent="0.2">
      <c r="A102" s="98"/>
      <c r="B102" s="28"/>
      <c r="C102" s="28"/>
      <c r="D102" s="28"/>
      <c r="E102" s="28"/>
      <c r="F102" s="28"/>
      <c r="G102" s="28"/>
      <c r="H102" s="99"/>
      <c r="I102" s="28"/>
      <c r="J102" s="28"/>
    </row>
    <row r="103" spans="1:10" ht="18" x14ac:dyDescent="0.2">
      <c r="A103" s="17"/>
      <c r="B103" s="4" t="s">
        <v>76</v>
      </c>
      <c r="C103" s="14"/>
      <c r="D103" s="14"/>
      <c r="E103" s="14"/>
      <c r="F103" s="14"/>
      <c r="G103" s="14"/>
      <c r="H103" s="76"/>
      <c r="I103" s="14"/>
      <c r="J103" s="14"/>
    </row>
    <row r="104" spans="1:10" x14ac:dyDescent="0.2">
      <c r="A104" s="17"/>
      <c r="B104" s="14"/>
      <c r="C104" s="14"/>
      <c r="D104" s="14"/>
      <c r="E104" s="14"/>
      <c r="F104" s="14"/>
      <c r="G104" s="14"/>
      <c r="H104" s="76"/>
      <c r="I104" s="14"/>
      <c r="J104" s="14"/>
    </row>
    <row r="105" spans="1:10" x14ac:dyDescent="0.2">
      <c r="A105" s="17"/>
      <c r="B105" s="9" t="s">
        <v>8</v>
      </c>
      <c r="C105" s="14"/>
      <c r="D105" s="14"/>
      <c r="E105" s="14"/>
      <c r="F105" s="14"/>
      <c r="G105" s="14"/>
      <c r="H105" s="76"/>
      <c r="I105" s="14"/>
      <c r="J105" s="14"/>
    </row>
    <row r="106" spans="1:10" x14ac:dyDescent="0.2">
      <c r="A106" s="17"/>
      <c r="B106" s="14"/>
      <c r="C106" s="14"/>
      <c r="D106" s="192" t="str">
        <f>D7</f>
        <v>„Oprava a revize klimatizací v obvodu Oblastního Ředitelství Ústí nad Labem“</v>
      </c>
      <c r="E106" s="193"/>
      <c r="F106" s="193"/>
      <c r="G106" s="193"/>
      <c r="H106" s="76"/>
      <c r="I106" s="14"/>
      <c r="J106" s="14"/>
    </row>
    <row r="107" spans="1:10" x14ac:dyDescent="0.2">
      <c r="A107" s="3"/>
      <c r="B107" s="9" t="s">
        <v>69</v>
      </c>
      <c r="H107" s="73"/>
    </row>
    <row r="108" spans="1:10" x14ac:dyDescent="0.2">
      <c r="A108" s="17"/>
      <c r="B108" s="14"/>
      <c r="C108" s="14"/>
      <c r="D108" s="192" t="s">
        <v>94</v>
      </c>
      <c r="E108" s="194"/>
      <c r="F108" s="194"/>
      <c r="G108" s="194"/>
      <c r="H108" s="76"/>
      <c r="I108" s="14"/>
      <c r="J108" s="14"/>
    </row>
    <row r="109" spans="1:10" x14ac:dyDescent="0.2">
      <c r="A109" s="17"/>
      <c r="B109" s="9" t="s">
        <v>70</v>
      </c>
      <c r="C109" s="14"/>
      <c r="D109" s="14"/>
      <c r="E109" s="14"/>
      <c r="F109" s="14"/>
      <c r="G109" s="14"/>
      <c r="H109" s="76"/>
      <c r="I109" s="14"/>
      <c r="J109" s="14"/>
    </row>
    <row r="110" spans="1:10" x14ac:dyDescent="0.2">
      <c r="A110" s="17"/>
      <c r="B110" s="14"/>
      <c r="C110" s="14"/>
      <c r="D110" s="172" t="str">
        <f>D11</f>
        <v>3 - VON</v>
      </c>
      <c r="E110" s="194"/>
      <c r="F110" s="194"/>
      <c r="G110" s="194"/>
      <c r="H110" s="76"/>
      <c r="I110" s="14"/>
      <c r="J110" s="14"/>
    </row>
    <row r="111" spans="1:10" x14ac:dyDescent="0.2">
      <c r="A111" s="17"/>
      <c r="B111" s="14"/>
      <c r="C111" s="14"/>
      <c r="D111" s="14"/>
      <c r="E111" s="14"/>
      <c r="F111" s="14"/>
      <c r="G111" s="14"/>
      <c r="H111" s="76"/>
      <c r="I111" s="14"/>
      <c r="J111" s="14"/>
    </row>
    <row r="112" spans="1:10" x14ac:dyDescent="0.2">
      <c r="A112" s="17"/>
      <c r="B112" s="9" t="s">
        <v>11</v>
      </c>
      <c r="C112" s="14"/>
      <c r="D112" s="14"/>
      <c r="E112" s="10" t="str">
        <f>E88</f>
        <v>Obvod Oblastního ředitelství Ústí nad Labem</v>
      </c>
      <c r="F112" s="14"/>
      <c r="G112" s="14"/>
      <c r="H112" s="77" t="s">
        <v>13</v>
      </c>
      <c r="I112" s="70">
        <f>IF(I14="","",I14)</f>
        <v>44181</v>
      </c>
      <c r="J112" s="14"/>
    </row>
    <row r="113" spans="1:10" x14ac:dyDescent="0.2">
      <c r="A113" s="17"/>
      <c r="B113" s="14"/>
      <c r="C113" s="14"/>
      <c r="D113" s="14"/>
      <c r="E113" s="14"/>
      <c r="F113" s="14"/>
      <c r="G113" s="14"/>
      <c r="H113" s="76"/>
      <c r="I113" s="14"/>
      <c r="J113" s="14"/>
    </row>
    <row r="114" spans="1:10" x14ac:dyDescent="0.2">
      <c r="A114" s="17"/>
      <c r="B114" s="9" t="s">
        <v>14</v>
      </c>
      <c r="C114" s="14"/>
      <c r="D114" s="14"/>
      <c r="E114" s="10" t="str">
        <f>D17</f>
        <v>Správa železnic, státní organizace; Oblastní ředitelství Ústí nad Labem</v>
      </c>
      <c r="F114" s="14"/>
      <c r="G114" s="14"/>
      <c r="H114" s="77" t="s">
        <v>19</v>
      </c>
      <c r="I114" s="68">
        <f>D23</f>
        <v>0</v>
      </c>
      <c r="J114" s="14"/>
    </row>
    <row r="115" spans="1:10" x14ac:dyDescent="0.2">
      <c r="A115" s="17"/>
      <c r="B115" s="9" t="s">
        <v>17</v>
      </c>
      <c r="C115" s="14"/>
      <c r="D115" s="14"/>
      <c r="E115" s="10" t="str">
        <f>IF(D20="","",D20)</f>
        <v>Vyplň údaj</v>
      </c>
      <c r="F115" s="14"/>
      <c r="G115" s="14"/>
      <c r="H115" s="77" t="s">
        <v>20</v>
      </c>
      <c r="I115" s="68" t="str">
        <f>D26</f>
        <v xml:space="preserve"> </v>
      </c>
      <c r="J115" s="14"/>
    </row>
    <row r="116" spans="1:10" x14ac:dyDescent="0.2">
      <c r="A116" s="17"/>
      <c r="B116" s="14"/>
      <c r="C116" s="14"/>
      <c r="D116" s="14"/>
      <c r="E116" s="14"/>
      <c r="F116" s="14"/>
      <c r="G116" s="14"/>
      <c r="H116" s="76"/>
      <c r="I116" s="14"/>
      <c r="J116" s="14"/>
    </row>
    <row r="117" spans="1:10" x14ac:dyDescent="0.2">
      <c r="A117" s="110"/>
      <c r="B117" s="111" t="s">
        <v>77</v>
      </c>
      <c r="C117" s="112" t="s">
        <v>44</v>
      </c>
      <c r="D117" s="112" t="s">
        <v>40</v>
      </c>
      <c r="E117" s="112" t="s">
        <v>41</v>
      </c>
      <c r="F117" s="112" t="s">
        <v>78</v>
      </c>
      <c r="G117" s="112" t="s">
        <v>79</v>
      </c>
      <c r="H117" s="113" t="s">
        <v>80</v>
      </c>
      <c r="I117" s="112" t="s">
        <v>73</v>
      </c>
      <c r="J117" s="114" t="s">
        <v>81</v>
      </c>
    </row>
    <row r="118" spans="1:10" ht="15.75" x14ac:dyDescent="0.25">
      <c r="A118" s="17"/>
      <c r="B118" s="44" t="s">
        <v>82</v>
      </c>
      <c r="C118" s="14"/>
      <c r="D118" s="14"/>
      <c r="E118" s="14"/>
      <c r="F118" s="14"/>
      <c r="G118" s="14"/>
      <c r="H118" s="76"/>
      <c r="I118" s="115">
        <f>I119</f>
        <v>0</v>
      </c>
      <c r="J118" s="14"/>
    </row>
    <row r="119" spans="1:10" ht="15" x14ac:dyDescent="0.2">
      <c r="A119" s="116"/>
      <c r="B119" s="117"/>
      <c r="C119" s="118" t="s">
        <v>83</v>
      </c>
      <c r="D119" s="119" t="s">
        <v>156</v>
      </c>
      <c r="E119" s="119" t="s">
        <v>157</v>
      </c>
      <c r="F119" s="117"/>
      <c r="G119" s="117"/>
      <c r="H119" s="120"/>
      <c r="I119" s="121">
        <f>I120</f>
        <v>0</v>
      </c>
      <c r="J119" s="117"/>
    </row>
    <row r="120" spans="1:10" x14ac:dyDescent="0.2">
      <c r="A120" s="17"/>
      <c r="B120" s="122" t="s">
        <v>86</v>
      </c>
      <c r="C120" s="122" t="s">
        <v>87</v>
      </c>
      <c r="D120" s="123" t="s">
        <v>158</v>
      </c>
      <c r="E120" s="124" t="s">
        <v>159</v>
      </c>
      <c r="F120" s="125" t="s">
        <v>160</v>
      </c>
      <c r="G120" s="147">
        <v>420</v>
      </c>
      <c r="H120" s="126"/>
      <c r="I120" s="127">
        <f>ROUND(H120*G120,2)</f>
        <v>0</v>
      </c>
      <c r="J120" s="124" t="s">
        <v>168</v>
      </c>
    </row>
    <row r="121" spans="1:10" ht="19.5" x14ac:dyDescent="0.2">
      <c r="A121" s="17"/>
      <c r="B121" s="14"/>
      <c r="C121" s="128" t="s">
        <v>89</v>
      </c>
      <c r="D121" s="14"/>
      <c r="E121" s="129" t="s">
        <v>161</v>
      </c>
      <c r="F121" s="14"/>
      <c r="G121" s="14"/>
      <c r="H121" s="76"/>
      <c r="I121" s="14"/>
      <c r="J121" s="14"/>
    </row>
    <row r="122" spans="1:10" x14ac:dyDescent="0.2">
      <c r="A122" s="96"/>
      <c r="B122" s="27"/>
      <c r="C122" s="27"/>
      <c r="D122" s="27"/>
      <c r="E122" s="27"/>
      <c r="F122" s="27"/>
      <c r="G122" s="27"/>
      <c r="H122" s="97"/>
      <c r="I122" s="27"/>
      <c r="J122" s="27"/>
    </row>
  </sheetData>
  <sheetProtection sheet="1" objects="1" scenarios="1"/>
  <protectedRanges>
    <protectedRange sqref="H120" name="Oblast1"/>
  </protectedRanges>
  <mergeCells count="11">
    <mergeCell ref="D84:G84"/>
    <mergeCell ref="D86:G86"/>
    <mergeCell ref="D106:G106"/>
    <mergeCell ref="D108:G108"/>
    <mergeCell ref="D110:G110"/>
    <mergeCell ref="D82:G82"/>
    <mergeCell ref="D7:G7"/>
    <mergeCell ref="D9:G9"/>
    <mergeCell ref="D11:G11"/>
    <mergeCell ref="D20:G20"/>
    <mergeCell ref="D29:G29"/>
  </mergeCell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</vt:lpstr>
      <vt:lpstr>1 - servisní prohlídky</vt:lpstr>
      <vt:lpstr>2 - práce a dodávky</vt:lpstr>
      <vt:lpstr>3 - VON</vt:lpstr>
      <vt:lpstr>'1 - servisní prohlídky'!Oblast_tisku</vt:lpstr>
      <vt:lpstr>'2 - práce a dodávky'!Oblast_tisku</vt:lpstr>
      <vt:lpstr>'3 - VON'!Oblast_tisku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Klímová Stanislava, Ing.</dc:creator>
  <cp:lastModifiedBy>Klímová Stanislava, Ing.</cp:lastModifiedBy>
  <cp:lastPrinted>2020-12-16T14:33:05Z</cp:lastPrinted>
  <dcterms:created xsi:type="dcterms:W3CDTF">2020-11-10T08:32:51Z</dcterms:created>
  <dcterms:modified xsi:type="dcterms:W3CDTF">2020-12-16T14:33:17Z</dcterms:modified>
</cp:coreProperties>
</file>